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7A6AFEFA-582D-42C8-BE38-9EB462604C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definedNames>
    <definedName name="_xlnm.Print_Area" localSheetId="0">Blad1!$A$1:$Y$13</definedName>
  </definedNames>
  <calcPr calcId="191029"/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V3" i="8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För att autopassa radhöjd skall fungera skall det vara minst 15 tecken.</t>
        </r>
      </text>
    </comment>
    <comment ref="E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<sst xmlns="http://schemas.openxmlformats.org/spreadsheetml/2006/main" count="52" uniqueCount="43">
  <si>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</si>
  <si>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</si>
  <si>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</si>
  <si>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</si>
  <si>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TOT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</si>
  <si>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</si>
  <si>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</si>
  <si>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</si>
  <si>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</si>
  <si>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</si>
  <si>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</si>
  <si>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</si>
  <si>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</si>
  <si>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</si>
  <si>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</si>
  <si>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</si>
  <si>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</si>
  <si>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</si>
  <si>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</si>
  <si>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</si>
  <si>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</si>
  <si>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</si>
  <si>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</si>
  <si>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</si>
  <si>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</si>
  <si>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</si>
  <si>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</si>
  <si>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</si>
  <si>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</si>
  <si>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</si>
  <si>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</si>
  <si>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</si>
  <si>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</si>
  <si>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</si>
  <si>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</si>
  <si>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</si>
  <si>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Lennarth Merving</t>
  </si>
  <si>
    <t>Side Match</t>
  </si>
  <si>
    <t>C. &amp; H. Side Match</t>
  </si>
  <si>
    <t>Reserverad</t>
  </si>
  <si>
    <t>Par</t>
  </si>
  <si>
    <t>Index3ver2</t>
  </si>
  <si>
    <t>Tee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</si>
</sst>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4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9"/>
      <name val="Arial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71" fontId="5" fillId="6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8" fillId="9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7" fontId="8" fillId="9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71" fontId="8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8" fillId="5" borderId="1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5" fillId="8" borderId="11" xfId="0" applyNumberFormat="1" applyFont="1" applyFill="1" applyBorder="1" applyAlignment="1">
      <alignment horizontal="center" vertical="center"/>
    </xf>
    <xf numFmtId="1" fontId="5" fillId="8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2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8" fillId="5" borderId="9" xfId="0" applyNumberFormat="1" applyFont="1" applyFill="1" applyBorder="1" applyAlignment="1">
      <alignment horizontal="center" vertical="center"/>
    </xf>
    <xf numFmtId="2" fontId="13" fillId="3" borderId="1" xfId="1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2" fontId="13" fillId="3" borderId="3" xfId="0" applyNumberFormat="1" applyFont="1" applyFill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 vertical="center"/>
    </xf>
    <xf numFmtId="2" fontId="13" fillId="0" borderId="4" xfId="1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169" fontId="8" fillId="2" borderId="2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2" fontId="8" fillId="9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4" fontId="5" fillId="0" borderId="12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5" borderId="8" xfId="0" applyNumberFormat="1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5" fillId="0" borderId="8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6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readingOrder="1"/>
    </xf>
    <xf numFmtId="0" fontId="9" fillId="0" borderId="10" xfId="0" applyFont="1" applyBorder="1" applyAlignment="1">
      <alignment horizontal="center" vertical="center" readingOrder="1"/>
    </xf>
    <xf numFmtId="0" fontId="9" fillId="0" borderId="11" xfId="0" applyFont="1" applyBorder="1" applyAlignment="1">
      <alignment horizontal="center" vertical="center" readingOrder="1"/>
    </xf>
    <xf numFmtId="0" fontId="5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12" bestFit="1" customWidth="1"/>
    <col min="2" max="3" width="5.5546875" style="12" bestFit="1" customWidth="1"/>
    <col min="4" max="6" width="4.88671875" style="12" bestFit="1" customWidth="1"/>
    <col min="7" max="9" width="5.5546875" style="12" bestFit="1" customWidth="1"/>
    <col min="10" max="10" width="4.88671875" style="12" bestFit="1" customWidth="1"/>
    <col min="11" max="11" width="6.6640625" style="29" bestFit="1" customWidth="1"/>
    <col min="12" max="12" width="5.21875" style="12" bestFit="1" customWidth="1"/>
    <col min="13" max="13" width="4.88671875" style="12" bestFit="1" customWidth="1"/>
    <col min="14" max="15" width="5.5546875" style="12" bestFit="1" customWidth="1"/>
    <col min="16" max="16" width="5.21875" style="12" bestFit="1" customWidth="1"/>
    <col min="17" max="18" width="5.5546875" style="12" bestFit="1" customWidth="1"/>
    <col min="19" max="19" width="5" style="12" bestFit="1" customWidth="1"/>
    <col min="20" max="20" width="5.5546875" style="12" bestFit="1" customWidth="1"/>
    <col min="21" max="21" width="6.77734375" style="29" bestFit="1" customWidth="1"/>
    <col min="22" max="22" width="6.33203125" style="29" bestFit="1" customWidth="1"/>
    <col min="23" max="23" width="6.5546875" style="12" bestFit="1" customWidth="1"/>
    <col min="24" max="24" width="5.77734375" style="12" bestFit="1" customWidth="1"/>
    <col min="25" max="25" width="6.44140625" style="12" bestFit="1" customWidth="1"/>
    <col min="26" max="26" width="2.44140625" style="12" hidden="1" customWidth="1"/>
    <col min="27" max="28" width="29.6640625" style="12" hidden="1" customWidth="1"/>
    <col min="29" max="31" width="28.88671875" style="12" hidden="1" customWidth="1"/>
    <col min="32" max="34" width="29.6640625" style="12" hidden="1" customWidth="1"/>
    <col min="35" max="35" width="28.88671875" style="12" hidden="1" customWidth="1"/>
    <col min="36" max="36" width="2" style="12" hidden="1" customWidth="1"/>
    <col min="37" max="38" width="28.88671875" style="12" hidden="1" customWidth="1"/>
    <col min="39" max="40" width="29.6640625" style="12" hidden="1" customWidth="1"/>
    <col min="41" max="41" width="28.88671875" style="12" hidden="1" customWidth="1"/>
    <col min="42" max="43" width="29.6640625" style="12" hidden="1" customWidth="1"/>
    <col min="44" max="45" width="28.88671875" style="12" hidden="1" customWidth="1"/>
    <col min="46" max="46" width="5.5546875" style="12" hidden="1" customWidth="1"/>
    <col min="47" max="47" width="15.5546875" style="12" hidden="1" customWidth="1"/>
    <col min="48" max="56" width="21.44140625" style="12" hidden="1" customWidth="1"/>
    <col min="57" max="57" width="1.33203125" style="12" hidden="1" customWidth="1"/>
    <col min="58" max="66" width="21.44140625" style="12" hidden="1" customWidth="1"/>
    <col min="67" max="86" width="4.88671875" style="12" hidden="1" customWidth="1"/>
    <col min="87" max="87" width="2.5546875" style="12" hidden="1" customWidth="1"/>
    <col min="88" max="91" width="3.77734375" style="12" hidden="1" customWidth="1"/>
    <col min="92" max="92" width="5" style="12" hidden="1" customWidth="1"/>
    <col min="93" max="93" width="2.5546875" style="12" hidden="1" customWidth="1"/>
    <col min="94" max="102" width="3.21875" style="12" hidden="1" customWidth="1"/>
    <col min="103" max="103" width="5.5546875" style="12" hidden="1" customWidth="1"/>
    <col min="104" max="104" width="11.6640625" style="12" customWidth="1"/>
    <col min="105" max="16384" width="11.6640625" style="12"/>
  </cols>
  <sheetData>
    <row r="1" spans="1:103" ht="30" customHeight="1" x14ac:dyDescent="0.35">
      <c r="A1" s="1" t="s">
        <v>36</v>
      </c>
      <c r="B1" s="101" t="s">
        <v>17</v>
      </c>
      <c r="C1" s="101"/>
      <c r="D1" s="101"/>
      <c r="E1" s="85">
        <v>-11</v>
      </c>
      <c r="F1" s="104" t="s">
        <v>13</v>
      </c>
      <c r="G1" s="105"/>
      <c r="H1" s="105"/>
      <c r="I1" s="105"/>
      <c r="J1" s="106"/>
      <c r="K1" s="2" t="s">
        <v>42</v>
      </c>
      <c r="L1" s="107" t="s">
        <v>29</v>
      </c>
      <c r="M1" s="108"/>
      <c r="N1" s="109"/>
      <c r="O1" s="3" t="s">
        <v>32</v>
      </c>
      <c r="P1" s="4">
        <v>0.75</v>
      </c>
      <c r="Q1" s="5" t="s">
        <v>5</v>
      </c>
      <c r="R1" s="4">
        <f>E1*P1</f>
        <v>-8.25</v>
      </c>
      <c r="S1" s="6" t="s">
        <v>6</v>
      </c>
      <c r="T1" s="4">
        <f>AT11</f>
        <v>-8.25</v>
      </c>
      <c r="U1" s="7"/>
      <c r="V1" s="1"/>
      <c r="W1" s="102" t="s">
        <v>15</v>
      </c>
      <c r="X1" s="103"/>
      <c r="Y1" s="8">
        <f>COUNT(W12:W13)</f>
        <v>0</v>
      </c>
      <c r="Z1" s="9" t="s">
        <v>14</v>
      </c>
      <c r="AA1" s="10">
        <f>-$R1</f>
        <v>8.25</v>
      </c>
      <c r="AB1" s="10">
        <f t="shared" ref="AB1:AI1" si="0">AA1</f>
        <v>8.25</v>
      </c>
      <c r="AC1" s="10">
        <f t="shared" si="0"/>
        <v>8.25</v>
      </c>
      <c r="AD1" s="10">
        <f t="shared" si="0"/>
        <v>8.25</v>
      </c>
      <c r="AE1" s="10">
        <f t="shared" si="0"/>
        <v>8.25</v>
      </c>
      <c r="AF1" s="10">
        <f t="shared" si="0"/>
        <v>8.25</v>
      </c>
      <c r="AG1" s="10">
        <f t="shared" si="0"/>
        <v>8.25</v>
      </c>
      <c r="AH1" s="10">
        <f t="shared" si="0"/>
        <v>8.25</v>
      </c>
      <c r="AI1" s="10">
        <f t="shared" si="0"/>
        <v>8.25</v>
      </c>
      <c r="AJ1" s="11"/>
      <c r="AK1" s="10">
        <f>AI1</f>
        <v>8.25</v>
      </c>
      <c r="AL1" s="10">
        <f t="shared" ref="AL1:AS1" si="1">AK1</f>
        <v>8.25</v>
      </c>
      <c r="AM1" s="10">
        <f t="shared" si="1"/>
        <v>8.25</v>
      </c>
      <c r="AN1" s="10">
        <f t="shared" si="1"/>
        <v>8.25</v>
      </c>
      <c r="AO1" s="10">
        <f t="shared" si="1"/>
        <v>8.25</v>
      </c>
      <c r="AP1" s="10">
        <f t="shared" si="1"/>
        <v>8.25</v>
      </c>
      <c r="AQ1" s="10">
        <f t="shared" si="1"/>
        <v>8.25</v>
      </c>
      <c r="AR1" s="10">
        <f t="shared" si="1"/>
        <v>8.25</v>
      </c>
      <c r="AS1" s="10">
        <f t="shared" si="1"/>
        <v>8.25</v>
      </c>
      <c r="AU1" s="13">
        <v>19</v>
      </c>
      <c r="AV1" s="10">
        <f>-AA1</f>
        <v>-8.25</v>
      </c>
      <c r="AW1" s="10">
        <f t="shared" ref="AW1:BD1" si="2">AV1</f>
        <v>-8.25</v>
      </c>
      <c r="AX1" s="10">
        <f t="shared" si="2"/>
        <v>-8.25</v>
      </c>
      <c r="AY1" s="10">
        <f t="shared" si="2"/>
        <v>-8.25</v>
      </c>
      <c r="AZ1" s="10">
        <f t="shared" si="2"/>
        <v>-8.25</v>
      </c>
      <c r="BA1" s="10">
        <f t="shared" si="2"/>
        <v>-8.25</v>
      </c>
      <c r="BB1" s="10">
        <f t="shared" si="2"/>
        <v>-8.25</v>
      </c>
      <c r="BC1" s="10">
        <f t="shared" si="2"/>
        <v>-8.25</v>
      </c>
      <c r="BD1" s="10">
        <f t="shared" si="2"/>
        <v>-8.25</v>
      </c>
      <c r="BE1" s="14"/>
      <c r="BF1" s="10">
        <f>BD1</f>
        <v>-8.25</v>
      </c>
      <c r="BG1" s="10">
        <f t="shared" ref="BG1:BN1" si="3">BF1</f>
        <v>-8.25</v>
      </c>
      <c r="BH1" s="10">
        <f t="shared" si="3"/>
        <v>-8.25</v>
      </c>
      <c r="BI1" s="10">
        <f t="shared" si="3"/>
        <v>-8.25</v>
      </c>
      <c r="BJ1" s="10">
        <f t="shared" si="3"/>
        <v>-8.25</v>
      </c>
      <c r="BK1" s="10">
        <f t="shared" si="3"/>
        <v>-8.25</v>
      </c>
      <c r="BL1" s="10">
        <f t="shared" si="3"/>
        <v>-8.25</v>
      </c>
      <c r="BM1" s="10">
        <f t="shared" si="3"/>
        <v>-8.25</v>
      </c>
      <c r="BN1" s="10">
        <f t="shared" si="3"/>
        <v>-8.25</v>
      </c>
    </row>
    <row r="2" spans="1:103" x14ac:dyDescent="0.25">
      <c r="A2" s="13" t="s">
        <v>34</v>
      </c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 t="s">
        <v>2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 t="s">
        <v>3</v>
      </c>
      <c r="V2" s="16" t="s">
        <v>4</v>
      </c>
      <c r="W2" s="17"/>
      <c r="X2" s="17"/>
      <c r="Y2" s="18"/>
      <c r="AA2" s="19">
        <v>1</v>
      </c>
      <c r="AB2" s="19">
        <f t="shared" ref="AB2:AI2" si="4">AA2+1</f>
        <v>2</v>
      </c>
      <c r="AC2" s="19">
        <f t="shared" si="4"/>
        <v>3</v>
      </c>
      <c r="AD2" s="19">
        <f t="shared" si="4"/>
        <v>4</v>
      </c>
      <c r="AE2" s="19">
        <f t="shared" si="4"/>
        <v>5</v>
      </c>
      <c r="AF2" s="19">
        <f t="shared" si="4"/>
        <v>6</v>
      </c>
      <c r="AG2" s="19">
        <f t="shared" si="4"/>
        <v>7</v>
      </c>
      <c r="AH2" s="19">
        <f t="shared" si="4"/>
        <v>8</v>
      </c>
      <c r="AI2" s="19">
        <f t="shared" si="4"/>
        <v>9</v>
      </c>
      <c r="AJ2" s="14"/>
      <c r="AK2" s="19">
        <f>AI2+1</f>
        <v>10</v>
      </c>
      <c r="AL2" s="19">
        <f t="shared" ref="AL2:AS2" si="5">AK2+1</f>
        <v>11</v>
      </c>
      <c r="AM2" s="19">
        <f t="shared" si="5"/>
        <v>12</v>
      </c>
      <c r="AN2" s="19">
        <f t="shared" si="5"/>
        <v>13</v>
      </c>
      <c r="AO2" s="19">
        <f t="shared" si="5"/>
        <v>14</v>
      </c>
      <c r="AP2" s="19">
        <f t="shared" si="5"/>
        <v>15</v>
      </c>
      <c r="AQ2" s="19">
        <f t="shared" si="5"/>
        <v>16</v>
      </c>
      <c r="AR2" s="19">
        <f t="shared" si="5"/>
        <v>17</v>
      </c>
      <c r="AS2" s="19">
        <f t="shared" si="5"/>
        <v>18</v>
      </c>
      <c r="AU2" s="20">
        <f>IF(X4&gt;0,1,0)</f>
        <v>0</v>
      </c>
      <c r="AV2" s="19">
        <v>1</v>
      </c>
      <c r="AW2" s="19">
        <f t="shared" ref="AW2:BD2" si="6">AV2+1</f>
        <v>2</v>
      </c>
      <c r="AX2" s="19">
        <f t="shared" si="6"/>
        <v>3</v>
      </c>
      <c r="AY2" s="19">
        <f t="shared" si="6"/>
        <v>4</v>
      </c>
      <c r="AZ2" s="19">
        <f t="shared" si="6"/>
        <v>5</v>
      </c>
      <c r="BA2" s="19">
        <f t="shared" si="6"/>
        <v>6</v>
      </c>
      <c r="BB2" s="19">
        <f t="shared" si="6"/>
        <v>7</v>
      </c>
      <c r="BC2" s="19">
        <f t="shared" si="6"/>
        <v>8</v>
      </c>
      <c r="BD2" s="19">
        <f t="shared" si="6"/>
        <v>9</v>
      </c>
      <c r="BE2" s="14"/>
      <c r="BF2" s="19">
        <f>BD2+1</f>
        <v>10</v>
      </c>
      <c r="BG2" s="19">
        <f t="shared" ref="BG2:BN2" si="7">BF2+1</f>
        <v>11</v>
      </c>
      <c r="BH2" s="19">
        <f t="shared" si="7"/>
        <v>12</v>
      </c>
      <c r="BI2" s="19">
        <f t="shared" si="7"/>
        <v>13</v>
      </c>
      <c r="BJ2" s="19">
        <f t="shared" si="7"/>
        <v>14</v>
      </c>
      <c r="BK2" s="19">
        <f t="shared" si="7"/>
        <v>15</v>
      </c>
      <c r="BL2" s="19">
        <f t="shared" si="7"/>
        <v>16</v>
      </c>
      <c r="BM2" s="19">
        <f t="shared" si="7"/>
        <v>17</v>
      </c>
      <c r="BN2" s="19">
        <f t="shared" si="7"/>
        <v>18</v>
      </c>
      <c r="CK2" s="21"/>
      <c r="CL2" s="21"/>
      <c r="CM2" s="21"/>
      <c r="CN2" s="22"/>
    </row>
    <row r="3" spans="1:103" x14ac:dyDescent="0.25">
      <c r="A3" s="78" t="s">
        <v>40</v>
      </c>
      <c r="B3" s="24">
        <v>5</v>
      </c>
      <c r="C3" s="24">
        <v>4</v>
      </c>
      <c r="D3" s="24">
        <v>3</v>
      </c>
      <c r="E3" s="24">
        <v>4</v>
      </c>
      <c r="F3" s="24">
        <v>3</v>
      </c>
      <c r="G3" s="24">
        <v>5</v>
      </c>
      <c r="H3" s="24">
        <v>4</v>
      </c>
      <c r="I3" s="24">
        <v>4</v>
      </c>
      <c r="J3" s="24">
        <v>3</v>
      </c>
      <c r="K3" s="13">
        <f>SUM(B3:J3)</f>
        <v>35</v>
      </c>
      <c r="L3" s="24">
        <v>4</v>
      </c>
      <c r="M3" s="24">
        <v>4</v>
      </c>
      <c r="N3" s="24">
        <v>4</v>
      </c>
      <c r="O3" s="24">
        <v>4</v>
      </c>
      <c r="P3" s="24">
        <v>3</v>
      </c>
      <c r="Q3" s="24">
        <v>5</v>
      </c>
      <c r="R3" s="24">
        <v>4</v>
      </c>
      <c r="S3" s="24">
        <v>4</v>
      </c>
      <c r="T3" s="24">
        <v>3</v>
      </c>
      <c r="U3" s="13">
        <f>SUM(L3:T3)</f>
        <v>35</v>
      </c>
      <c r="V3" s="13">
        <f>SUM(K3+U3)</f>
        <v>70</v>
      </c>
      <c r="W3" s="25"/>
      <c r="X3" s="25"/>
      <c r="Y3" s="25"/>
      <c r="AA3" s="26">
        <f t="shared" ref="AA3:AI3" si="8">B4</f>
        <v>9</v>
      </c>
      <c r="AB3" s="26">
        <f t="shared" si="8"/>
        <v>5</v>
      </c>
      <c r="AC3" s="26">
        <f t="shared" si="8"/>
        <v>13</v>
      </c>
      <c r="AD3" s="26">
        <f t="shared" si="8"/>
        <v>11</v>
      </c>
      <c r="AE3" s="26">
        <f t="shared" si="8"/>
        <v>15</v>
      </c>
      <c r="AF3" s="26">
        <f t="shared" si="8"/>
        <v>1</v>
      </c>
      <c r="AG3" s="26">
        <f t="shared" si="8"/>
        <v>7</v>
      </c>
      <c r="AH3" s="26">
        <f t="shared" si="8"/>
        <v>3</v>
      </c>
      <c r="AI3" s="26">
        <f t="shared" si="8"/>
        <v>17</v>
      </c>
      <c r="AJ3" s="14"/>
      <c r="AK3" s="26">
        <f t="shared" ref="AK3:AS3" si="9">L4</f>
        <v>14</v>
      </c>
      <c r="AL3" s="26">
        <f t="shared" si="9"/>
        <v>12</v>
      </c>
      <c r="AM3" s="26">
        <f t="shared" si="9"/>
        <v>4</v>
      </c>
      <c r="AN3" s="26">
        <f t="shared" si="9"/>
        <v>8</v>
      </c>
      <c r="AO3" s="26">
        <f t="shared" si="9"/>
        <v>16</v>
      </c>
      <c r="AP3" s="26">
        <f t="shared" si="9"/>
        <v>6</v>
      </c>
      <c r="AQ3" s="26">
        <f t="shared" si="9"/>
        <v>2</v>
      </c>
      <c r="AR3" s="26">
        <f t="shared" si="9"/>
        <v>10</v>
      </c>
      <c r="AS3" s="26">
        <f t="shared" si="9"/>
        <v>18</v>
      </c>
      <c r="AV3" s="27">
        <f t="shared" ref="AV3:BD3" si="10">$AU$1-AA3</f>
        <v>10</v>
      </c>
      <c r="AW3" s="27">
        <f t="shared" si="10"/>
        <v>14</v>
      </c>
      <c r="AX3" s="27">
        <f t="shared" si="10"/>
        <v>6</v>
      </c>
      <c r="AY3" s="27">
        <f t="shared" si="10"/>
        <v>8</v>
      </c>
      <c r="AZ3" s="27">
        <f t="shared" si="10"/>
        <v>4</v>
      </c>
      <c r="BA3" s="27">
        <f t="shared" si="10"/>
        <v>18</v>
      </c>
      <c r="BB3" s="27">
        <f t="shared" si="10"/>
        <v>12</v>
      </c>
      <c r="BC3" s="27">
        <f t="shared" si="10"/>
        <v>16</v>
      </c>
      <c r="BD3" s="27">
        <f t="shared" si="10"/>
        <v>2</v>
      </c>
      <c r="BE3" s="14"/>
      <c r="BF3" s="27">
        <f t="shared" ref="BF3:BN3" si="11">$AU$1-AK3</f>
        <v>5</v>
      </c>
      <c r="BG3" s="27">
        <f t="shared" si="11"/>
        <v>7</v>
      </c>
      <c r="BH3" s="27">
        <f t="shared" si="11"/>
        <v>15</v>
      </c>
      <c r="BI3" s="27">
        <f t="shared" si="11"/>
        <v>11</v>
      </c>
      <c r="BJ3" s="27">
        <f t="shared" si="11"/>
        <v>3</v>
      </c>
      <c r="BK3" s="27">
        <f t="shared" si="11"/>
        <v>13</v>
      </c>
      <c r="BL3" s="27">
        <f t="shared" si="11"/>
        <v>17</v>
      </c>
      <c r="BM3" s="27">
        <f t="shared" si="11"/>
        <v>9</v>
      </c>
      <c r="BN3" s="27">
        <f t="shared" si="11"/>
        <v>1</v>
      </c>
    </row>
    <row r="4" spans="1:103" s="29" customFormat="1" x14ac:dyDescent="0.25">
      <c r="A4" s="78" t="s">
        <v>41</v>
      </c>
      <c r="B4" s="16">
        <v>9</v>
      </c>
      <c r="C4" s="16">
        <v>5</v>
      </c>
      <c r="D4" s="16">
        <v>13</v>
      </c>
      <c r="E4" s="16">
        <v>11</v>
      </c>
      <c r="F4" s="16">
        <v>15</v>
      </c>
      <c r="G4" s="16">
        <v>1</v>
      </c>
      <c r="H4" s="16">
        <v>7</v>
      </c>
      <c r="I4" s="13">
        <v>3</v>
      </c>
      <c r="J4" s="13">
        <v>17</v>
      </c>
      <c r="K4" s="4"/>
      <c r="L4" s="13">
        <v>14</v>
      </c>
      <c r="M4" s="13">
        <v>12</v>
      </c>
      <c r="N4" s="13">
        <v>4</v>
      </c>
      <c r="O4" s="13">
        <v>8</v>
      </c>
      <c r="P4" s="13">
        <v>16</v>
      </c>
      <c r="Q4" s="13">
        <v>6</v>
      </c>
      <c r="R4" s="13">
        <v>2</v>
      </c>
      <c r="S4" s="13">
        <v>10</v>
      </c>
      <c r="T4" s="13">
        <v>18</v>
      </c>
      <c r="U4" s="13"/>
      <c r="V4" s="13"/>
      <c r="W4" s="28"/>
      <c r="X4" s="28"/>
      <c r="Y4" s="28"/>
      <c r="AA4" s="30">
        <f t="shared" ref="AA4:AI4" si="12">IF(AA1&gt;AA3-1,AA1-(AA3-1),0)</f>
        <v>0.25</v>
      </c>
      <c r="AB4" s="30">
        <f t="shared" si="12"/>
        <v>4.25</v>
      </c>
      <c r="AC4" s="30">
        <f t="shared" si="12"/>
        <v>0</v>
      </c>
      <c r="AD4" s="30">
        <f t="shared" si="12"/>
        <v>0</v>
      </c>
      <c r="AE4" s="30">
        <f t="shared" si="12"/>
        <v>0</v>
      </c>
      <c r="AF4" s="30">
        <f t="shared" si="12"/>
        <v>8.25</v>
      </c>
      <c r="AG4" s="30">
        <f t="shared" si="12"/>
        <v>2.25</v>
      </c>
      <c r="AH4" s="30">
        <f t="shared" si="12"/>
        <v>6.25</v>
      </c>
      <c r="AI4" s="30">
        <f t="shared" si="12"/>
        <v>0</v>
      </c>
      <c r="AJ4" s="14"/>
      <c r="AK4" s="30">
        <f t="shared" ref="AK4:AS4" si="13">IF(AK1&gt;AK3-1,AK1-(AK3-1),0)</f>
        <v>0</v>
      </c>
      <c r="AL4" s="30">
        <f t="shared" si="13"/>
        <v>0</v>
      </c>
      <c r="AM4" s="30">
        <f t="shared" si="13"/>
        <v>5.25</v>
      </c>
      <c r="AN4" s="30">
        <f t="shared" si="13"/>
        <v>1.25</v>
      </c>
      <c r="AO4" s="30">
        <f t="shared" si="13"/>
        <v>0</v>
      </c>
      <c r="AP4" s="30">
        <f t="shared" si="13"/>
        <v>3.25</v>
      </c>
      <c r="AQ4" s="30">
        <f t="shared" si="13"/>
        <v>7.25</v>
      </c>
      <c r="AR4" s="30">
        <f t="shared" si="13"/>
        <v>0</v>
      </c>
      <c r="AS4" s="30">
        <f t="shared" si="13"/>
        <v>0</v>
      </c>
      <c r="AT4" s="31"/>
      <c r="AU4" s="31"/>
      <c r="AV4" s="30">
        <f t="shared" ref="AV4:BD4" si="14">IF(AV1&gt;AV3-1,AV1-(AV3-1),0)</f>
        <v>0</v>
      </c>
      <c r="AW4" s="30">
        <f t="shared" si="14"/>
        <v>0</v>
      </c>
      <c r="AX4" s="30">
        <f t="shared" si="14"/>
        <v>0</v>
      </c>
      <c r="AY4" s="30">
        <f t="shared" si="14"/>
        <v>0</v>
      </c>
      <c r="AZ4" s="30">
        <f t="shared" si="14"/>
        <v>0</v>
      </c>
      <c r="BA4" s="30">
        <f t="shared" si="14"/>
        <v>0</v>
      </c>
      <c r="BB4" s="30">
        <f t="shared" si="14"/>
        <v>0</v>
      </c>
      <c r="BC4" s="30">
        <f t="shared" si="14"/>
        <v>0</v>
      </c>
      <c r="BD4" s="30">
        <f t="shared" si="14"/>
        <v>0</v>
      </c>
      <c r="BE4" s="14"/>
      <c r="BF4" s="30">
        <f t="shared" ref="BF4:BN4" si="15">IF(BF1&gt;BF3-1,BF1-(BF3-1),0)</f>
        <v>0</v>
      </c>
      <c r="BG4" s="30">
        <f t="shared" si="15"/>
        <v>0</v>
      </c>
      <c r="BH4" s="30">
        <f t="shared" si="15"/>
        <v>0</v>
      </c>
      <c r="BI4" s="30">
        <f t="shared" si="15"/>
        <v>0</v>
      </c>
      <c r="BJ4" s="30">
        <f t="shared" si="15"/>
        <v>0</v>
      </c>
      <c r="BK4" s="30">
        <f t="shared" si="15"/>
        <v>0</v>
      </c>
      <c r="BL4" s="30">
        <f t="shared" si="15"/>
        <v>0</v>
      </c>
      <c r="BM4" s="30">
        <f t="shared" si="15"/>
        <v>0</v>
      </c>
      <c r="BN4" s="30">
        <f t="shared" si="15"/>
        <v>0</v>
      </c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O4" s="12"/>
      <c r="CP4" s="12"/>
      <c r="CQ4" s="12"/>
      <c r="CR4" s="12"/>
      <c r="CS4" s="12"/>
      <c r="CT4" s="12"/>
      <c r="CU4" s="12"/>
      <c r="CV4" s="12"/>
      <c r="CW4" s="12"/>
      <c r="CX4" s="12"/>
    </row>
    <row r="5" spans="1:103" x14ac:dyDescent="0.25">
      <c r="A5" s="32" t="s">
        <v>37</v>
      </c>
      <c r="B5" s="33"/>
      <c r="C5" s="33"/>
      <c r="D5" s="33"/>
      <c r="E5" s="33"/>
      <c r="F5" s="33"/>
      <c r="G5" s="33"/>
      <c r="H5" s="33"/>
      <c r="I5" s="33"/>
      <c r="J5" s="34"/>
      <c r="K5" s="15"/>
      <c r="L5" s="34" t="s">
        <v>24</v>
      </c>
      <c r="M5" s="35">
        <f>CJ11</f>
        <v>0</v>
      </c>
      <c r="N5" s="34" t="s">
        <v>23</v>
      </c>
      <c r="O5" s="35">
        <f>CK11</f>
        <v>0</v>
      </c>
      <c r="P5" s="34" t="s">
        <v>25</v>
      </c>
      <c r="Q5" s="35">
        <f>CL11</f>
        <v>0</v>
      </c>
      <c r="R5" s="34" t="s">
        <v>26</v>
      </c>
      <c r="S5" s="35">
        <f>CM11</f>
        <v>0</v>
      </c>
      <c r="T5" s="13" t="s">
        <v>27</v>
      </c>
      <c r="U5" s="13" t="s">
        <v>28</v>
      </c>
      <c r="V5" s="35">
        <f>CN11</f>
        <v>0</v>
      </c>
      <c r="W5" s="110" t="s">
        <v>38</v>
      </c>
      <c r="X5" s="113"/>
      <c r="Y5" s="114"/>
      <c r="AA5" s="30">
        <f t="shared" ref="AA5:AI5" si="16">IF(AA4&gt;=0,IF(AA4&lt;1,AA4,IF(AA4&gt;=2,1,0)))</f>
        <v>0.25</v>
      </c>
      <c r="AB5" s="30">
        <f t="shared" si="16"/>
        <v>1</v>
      </c>
      <c r="AC5" s="30">
        <f t="shared" si="16"/>
        <v>0</v>
      </c>
      <c r="AD5" s="30">
        <f t="shared" si="16"/>
        <v>0</v>
      </c>
      <c r="AE5" s="30">
        <f t="shared" si="16"/>
        <v>0</v>
      </c>
      <c r="AF5" s="30">
        <f t="shared" si="16"/>
        <v>1</v>
      </c>
      <c r="AG5" s="30">
        <f t="shared" si="16"/>
        <v>1</v>
      </c>
      <c r="AH5" s="30">
        <f t="shared" si="16"/>
        <v>1</v>
      </c>
      <c r="AI5" s="30">
        <f t="shared" si="16"/>
        <v>0</v>
      </c>
      <c r="AJ5" s="14"/>
      <c r="AK5" s="30">
        <f t="shared" ref="AK5:AS5" si="17">IF(AK4&gt;=0,IF(AK4&lt;1,AK4,IF(AK4&gt;=2,1,0)))</f>
        <v>0</v>
      </c>
      <c r="AL5" s="30">
        <f t="shared" si="17"/>
        <v>0</v>
      </c>
      <c r="AM5" s="30">
        <f t="shared" si="17"/>
        <v>1</v>
      </c>
      <c r="AN5" s="30">
        <f t="shared" si="17"/>
        <v>0</v>
      </c>
      <c r="AO5" s="30">
        <f t="shared" si="17"/>
        <v>0</v>
      </c>
      <c r="AP5" s="30">
        <f t="shared" si="17"/>
        <v>1</v>
      </c>
      <c r="AQ5" s="30">
        <f t="shared" si="17"/>
        <v>1</v>
      </c>
      <c r="AR5" s="30">
        <f t="shared" si="17"/>
        <v>0</v>
      </c>
      <c r="AS5" s="30">
        <f t="shared" si="17"/>
        <v>0</v>
      </c>
      <c r="AT5" s="36"/>
      <c r="AU5" s="36"/>
      <c r="AV5" s="30">
        <f t="shared" ref="AV5:BD5" si="18">IF(AV4&gt;=0,IF(AV4&lt;1,AV4,IF(AV4&gt;=2,1,0)))</f>
        <v>0</v>
      </c>
      <c r="AW5" s="30">
        <f t="shared" si="18"/>
        <v>0</v>
      </c>
      <c r="AX5" s="30">
        <f t="shared" si="18"/>
        <v>0</v>
      </c>
      <c r="AY5" s="30">
        <f t="shared" si="18"/>
        <v>0</v>
      </c>
      <c r="AZ5" s="30">
        <f t="shared" si="18"/>
        <v>0</v>
      </c>
      <c r="BA5" s="30">
        <f t="shared" si="18"/>
        <v>0</v>
      </c>
      <c r="BB5" s="30">
        <f t="shared" si="18"/>
        <v>0</v>
      </c>
      <c r="BC5" s="30">
        <f t="shared" si="18"/>
        <v>0</v>
      </c>
      <c r="BD5" s="30">
        <f t="shared" si="18"/>
        <v>0</v>
      </c>
      <c r="BE5" s="14"/>
      <c r="BF5" s="30">
        <f t="shared" ref="BF5:BN5" si="19">IF(BF4&gt;=0,IF(BF4&lt;1,BF4,IF(BF4&gt;=2,1,0)))</f>
        <v>0</v>
      </c>
      <c r="BG5" s="30">
        <f t="shared" si="19"/>
        <v>0</v>
      </c>
      <c r="BH5" s="30">
        <f t="shared" si="19"/>
        <v>0</v>
      </c>
      <c r="BI5" s="30">
        <f t="shared" si="19"/>
        <v>0</v>
      </c>
      <c r="BJ5" s="30">
        <f t="shared" si="19"/>
        <v>0</v>
      </c>
      <c r="BK5" s="30">
        <f t="shared" si="19"/>
        <v>0</v>
      </c>
      <c r="BL5" s="30">
        <f t="shared" si="19"/>
        <v>0</v>
      </c>
      <c r="BM5" s="30">
        <f t="shared" si="19"/>
        <v>0</v>
      </c>
      <c r="BN5" s="30">
        <f t="shared" si="19"/>
        <v>0</v>
      </c>
    </row>
    <row r="6" spans="1:103" ht="15.6" x14ac:dyDescent="0.25">
      <c r="A6" s="23" t="s">
        <v>18</v>
      </c>
      <c r="B6" s="13"/>
      <c r="C6" s="37"/>
      <c r="D6" s="13"/>
      <c r="E6" s="13"/>
      <c r="F6" s="37"/>
      <c r="G6" s="13"/>
      <c r="H6" s="37"/>
      <c r="I6" s="13"/>
      <c r="J6" s="37"/>
      <c r="K6" s="15"/>
      <c r="L6" s="38" t="s">
        <v>20</v>
      </c>
      <c r="M6" s="39">
        <f>SUM(L13:T13)</f>
        <v>0</v>
      </c>
      <c r="N6" s="38" t="s">
        <v>21</v>
      </c>
      <c r="O6" s="39">
        <f>SUM(O13:T13)</f>
        <v>0</v>
      </c>
      <c r="P6" s="38" t="s">
        <v>22</v>
      </c>
      <c r="Q6" s="39">
        <f>SUM(R13:T13)</f>
        <v>0</v>
      </c>
      <c r="R6" s="87" t="s">
        <v>19</v>
      </c>
      <c r="S6" s="88"/>
      <c r="T6" s="40">
        <f>SUM(T13)</f>
        <v>0</v>
      </c>
      <c r="U6" s="15"/>
      <c r="V6" s="41"/>
      <c r="W6" s="110" t="s">
        <v>31</v>
      </c>
      <c r="X6" s="111"/>
      <c r="Y6" s="112"/>
      <c r="AA6" s="30">
        <f t="shared" ref="AA6:AI6" si="20">IF(AA1&gt;=AA3,1,0)</f>
        <v>0</v>
      </c>
      <c r="AB6" s="30">
        <f t="shared" si="20"/>
        <v>1</v>
      </c>
      <c r="AC6" s="30">
        <f t="shared" si="20"/>
        <v>0</v>
      </c>
      <c r="AD6" s="30">
        <f t="shared" si="20"/>
        <v>0</v>
      </c>
      <c r="AE6" s="30">
        <f t="shared" si="20"/>
        <v>0</v>
      </c>
      <c r="AF6" s="30">
        <f t="shared" si="20"/>
        <v>1</v>
      </c>
      <c r="AG6" s="30">
        <f t="shared" si="20"/>
        <v>1</v>
      </c>
      <c r="AH6" s="30">
        <f t="shared" si="20"/>
        <v>1</v>
      </c>
      <c r="AI6" s="30">
        <f t="shared" si="20"/>
        <v>0</v>
      </c>
      <c r="AJ6" s="14"/>
      <c r="AK6" s="30">
        <f t="shared" ref="AK6:AS6" si="21">IF(AK1&gt;=AK3,1,0)</f>
        <v>0</v>
      </c>
      <c r="AL6" s="30">
        <f t="shared" si="21"/>
        <v>0</v>
      </c>
      <c r="AM6" s="30">
        <f t="shared" si="21"/>
        <v>1</v>
      </c>
      <c r="AN6" s="30">
        <f t="shared" si="21"/>
        <v>1</v>
      </c>
      <c r="AO6" s="30">
        <f t="shared" si="21"/>
        <v>0</v>
      </c>
      <c r="AP6" s="30">
        <f t="shared" si="21"/>
        <v>1</v>
      </c>
      <c r="AQ6" s="30">
        <f t="shared" si="21"/>
        <v>1</v>
      </c>
      <c r="AR6" s="30">
        <f t="shared" si="21"/>
        <v>0</v>
      </c>
      <c r="AS6" s="30">
        <f t="shared" si="21"/>
        <v>0</v>
      </c>
      <c r="AT6" s="36"/>
      <c r="AU6" s="36"/>
      <c r="AV6" s="30">
        <f t="shared" ref="AV6:BD6" si="22">IF(AV1&gt;=AV3,1,0)</f>
        <v>0</v>
      </c>
      <c r="AW6" s="30">
        <f t="shared" si="22"/>
        <v>0</v>
      </c>
      <c r="AX6" s="30">
        <f t="shared" si="22"/>
        <v>0</v>
      </c>
      <c r="AY6" s="30">
        <f t="shared" si="22"/>
        <v>0</v>
      </c>
      <c r="AZ6" s="30">
        <f t="shared" si="22"/>
        <v>0</v>
      </c>
      <c r="BA6" s="30">
        <f t="shared" si="22"/>
        <v>0</v>
      </c>
      <c r="BB6" s="30">
        <f t="shared" si="22"/>
        <v>0</v>
      </c>
      <c r="BC6" s="30">
        <f t="shared" si="22"/>
        <v>0</v>
      </c>
      <c r="BD6" s="30">
        <f t="shared" si="22"/>
        <v>0</v>
      </c>
      <c r="BE6" s="14"/>
      <c r="BF6" s="30">
        <f t="shared" ref="BF6:BN6" si="23">IF(BF1&gt;=BF3,1,0)</f>
        <v>0</v>
      </c>
      <c r="BG6" s="30">
        <f t="shared" si="23"/>
        <v>0</v>
      </c>
      <c r="BH6" s="30">
        <f t="shared" si="23"/>
        <v>0</v>
      </c>
      <c r="BI6" s="30">
        <f t="shared" si="23"/>
        <v>0</v>
      </c>
      <c r="BJ6" s="30">
        <f t="shared" si="23"/>
        <v>0</v>
      </c>
      <c r="BK6" s="30">
        <f t="shared" si="23"/>
        <v>0</v>
      </c>
      <c r="BL6" s="30">
        <f t="shared" si="23"/>
        <v>0</v>
      </c>
      <c r="BM6" s="30">
        <f t="shared" si="23"/>
        <v>0</v>
      </c>
      <c r="BN6" s="30">
        <f t="shared" si="23"/>
        <v>0</v>
      </c>
    </row>
    <row r="7" spans="1:103" x14ac:dyDescent="0.25">
      <c r="A7" s="78" t="s">
        <v>39</v>
      </c>
      <c r="B7" s="13"/>
      <c r="C7" s="13"/>
      <c r="D7" s="13"/>
      <c r="E7" s="4"/>
      <c r="F7" s="4"/>
      <c r="G7" s="4"/>
      <c r="H7" s="4"/>
      <c r="I7" s="13"/>
      <c r="J7" s="13"/>
      <c r="K7" s="7"/>
      <c r="L7" s="42"/>
      <c r="M7" s="43"/>
      <c r="N7" s="16"/>
      <c r="O7" s="16"/>
      <c r="P7" s="16"/>
      <c r="Q7" s="16"/>
      <c r="R7" s="16"/>
      <c r="S7" s="16"/>
      <c r="T7" s="16"/>
      <c r="U7" s="4"/>
      <c r="V7" s="84"/>
      <c r="W7" s="98"/>
      <c r="X7" s="99"/>
      <c r="Y7" s="100"/>
      <c r="AA7" s="30">
        <f t="shared" ref="AA7:AI7" si="24">IF(AA6=1,AA6,0)</f>
        <v>0</v>
      </c>
      <c r="AB7" s="30">
        <f t="shared" si="24"/>
        <v>1</v>
      </c>
      <c r="AC7" s="30">
        <f t="shared" si="24"/>
        <v>0</v>
      </c>
      <c r="AD7" s="30">
        <f t="shared" si="24"/>
        <v>0</v>
      </c>
      <c r="AE7" s="30">
        <f t="shared" si="24"/>
        <v>0</v>
      </c>
      <c r="AF7" s="30">
        <f t="shared" si="24"/>
        <v>1</v>
      </c>
      <c r="AG7" s="30">
        <f t="shared" si="24"/>
        <v>1</v>
      </c>
      <c r="AH7" s="30">
        <f t="shared" si="24"/>
        <v>1</v>
      </c>
      <c r="AI7" s="30">
        <f t="shared" si="24"/>
        <v>0</v>
      </c>
      <c r="AJ7" s="14"/>
      <c r="AK7" s="30">
        <f t="shared" ref="AK7:AS7" si="25">IF(AK6=1,AK6,0)</f>
        <v>0</v>
      </c>
      <c r="AL7" s="30">
        <f t="shared" si="25"/>
        <v>0</v>
      </c>
      <c r="AM7" s="30">
        <f t="shared" si="25"/>
        <v>1</v>
      </c>
      <c r="AN7" s="30">
        <f t="shared" si="25"/>
        <v>1</v>
      </c>
      <c r="AO7" s="30">
        <f t="shared" si="25"/>
        <v>0</v>
      </c>
      <c r="AP7" s="30">
        <f t="shared" si="25"/>
        <v>1</v>
      </c>
      <c r="AQ7" s="30">
        <f t="shared" si="25"/>
        <v>1</v>
      </c>
      <c r="AR7" s="30">
        <f t="shared" si="25"/>
        <v>0</v>
      </c>
      <c r="AS7" s="30">
        <f t="shared" si="25"/>
        <v>0</v>
      </c>
      <c r="AT7" s="36"/>
      <c r="AU7" s="36"/>
      <c r="AV7" s="30">
        <f t="shared" ref="AV7:BD7" si="26">IF(AV6=1,AV6,0)</f>
        <v>0</v>
      </c>
      <c r="AW7" s="30">
        <f t="shared" si="26"/>
        <v>0</v>
      </c>
      <c r="AX7" s="30">
        <f t="shared" si="26"/>
        <v>0</v>
      </c>
      <c r="AY7" s="30">
        <f t="shared" si="26"/>
        <v>0</v>
      </c>
      <c r="AZ7" s="30">
        <f t="shared" si="26"/>
        <v>0</v>
      </c>
      <c r="BA7" s="30">
        <f t="shared" si="26"/>
        <v>0</v>
      </c>
      <c r="BB7" s="30">
        <f t="shared" si="26"/>
        <v>0</v>
      </c>
      <c r="BC7" s="30">
        <f t="shared" si="26"/>
        <v>0</v>
      </c>
      <c r="BD7" s="30">
        <f t="shared" si="26"/>
        <v>0</v>
      </c>
      <c r="BE7" s="14"/>
      <c r="BF7" s="30">
        <f t="shared" ref="BF7:BN7" si="27">IF(BF6=1,BF6,0)</f>
        <v>0</v>
      </c>
      <c r="BG7" s="30">
        <f t="shared" si="27"/>
        <v>0</v>
      </c>
      <c r="BH7" s="30">
        <f t="shared" si="27"/>
        <v>0</v>
      </c>
      <c r="BI7" s="30">
        <f t="shared" si="27"/>
        <v>0</v>
      </c>
      <c r="BJ7" s="30">
        <f t="shared" si="27"/>
        <v>0</v>
      </c>
      <c r="BK7" s="30">
        <f t="shared" si="27"/>
        <v>0</v>
      </c>
      <c r="BL7" s="30">
        <f t="shared" si="27"/>
        <v>0</v>
      </c>
      <c r="BM7" s="30">
        <f t="shared" si="27"/>
        <v>0</v>
      </c>
      <c r="BN7" s="30">
        <f t="shared" si="27"/>
        <v>0</v>
      </c>
      <c r="BP7" s="86" t="s">
        <v>35</v>
      </c>
      <c r="BQ7" s="86"/>
      <c r="BR7" s="86"/>
      <c r="BS7" s="86"/>
      <c r="BT7" s="86"/>
      <c r="BU7" s="86"/>
      <c r="BV7" s="86"/>
      <c r="BW7" s="86"/>
      <c r="BX7" s="86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44"/>
      <c r="CJ7" s="89" t="s">
        <v>37</v>
      </c>
      <c r="CK7" s="90"/>
      <c r="CL7" s="90"/>
      <c r="CM7" s="90"/>
      <c r="CN7" s="91"/>
      <c r="CP7" s="89" t="s">
        <v>33</v>
      </c>
      <c r="CQ7" s="90"/>
      <c r="CR7" s="90"/>
      <c r="CS7" s="90"/>
      <c r="CT7" s="90"/>
      <c r="CU7" s="90"/>
      <c r="CV7" s="90"/>
      <c r="CW7" s="90"/>
      <c r="CX7" s="91"/>
    </row>
    <row r="8" spans="1:103" s="51" customFormat="1" ht="15.6" x14ac:dyDescent="0.25">
      <c r="A8" s="45" t="s">
        <v>18</v>
      </c>
      <c r="B8" s="25"/>
      <c r="C8" s="25"/>
      <c r="D8" s="25"/>
      <c r="E8" s="25"/>
      <c r="F8" s="25"/>
      <c r="G8" s="25"/>
      <c r="H8" s="25"/>
      <c r="I8" s="25"/>
      <c r="J8" s="25"/>
      <c r="K8" s="46"/>
      <c r="L8" s="38" t="s">
        <v>20</v>
      </c>
      <c r="M8" s="47">
        <f>SUM(CP10:CX10)</f>
        <v>0</v>
      </c>
      <c r="N8" s="39" t="s">
        <v>21</v>
      </c>
      <c r="O8" s="48">
        <f>SUM(CS10:CX10)</f>
        <v>0</v>
      </c>
      <c r="P8" s="38" t="s">
        <v>22</v>
      </c>
      <c r="Q8" s="48">
        <f>SUM(CV10:CX10)</f>
        <v>0</v>
      </c>
      <c r="R8" s="87" t="s">
        <v>19</v>
      </c>
      <c r="S8" s="88"/>
      <c r="T8" s="47">
        <f>SUM(CX10)</f>
        <v>0</v>
      </c>
      <c r="U8" s="49"/>
      <c r="V8" s="50"/>
      <c r="W8" s="92" t="s">
        <v>30</v>
      </c>
      <c r="X8" s="93"/>
      <c r="Y8" s="94"/>
      <c r="AA8" s="30">
        <f t="shared" ref="AA8:AI8" si="28">IF(AA5&lt;0.99,AA5,0)</f>
        <v>0.25</v>
      </c>
      <c r="AB8" s="30">
        <f t="shared" si="28"/>
        <v>0</v>
      </c>
      <c r="AC8" s="30">
        <f t="shared" si="28"/>
        <v>0</v>
      </c>
      <c r="AD8" s="30">
        <f t="shared" si="28"/>
        <v>0</v>
      </c>
      <c r="AE8" s="30">
        <f t="shared" si="28"/>
        <v>0</v>
      </c>
      <c r="AF8" s="30">
        <f t="shared" si="28"/>
        <v>0</v>
      </c>
      <c r="AG8" s="30">
        <f t="shared" si="28"/>
        <v>0</v>
      </c>
      <c r="AH8" s="30">
        <f t="shared" si="28"/>
        <v>0</v>
      </c>
      <c r="AI8" s="30">
        <f t="shared" si="28"/>
        <v>0</v>
      </c>
      <c r="AJ8" s="14"/>
      <c r="AK8" s="30">
        <f t="shared" ref="AK8:AS8" si="29">IF(AK5&lt;0.99,AK5,0)</f>
        <v>0</v>
      </c>
      <c r="AL8" s="30">
        <f t="shared" si="29"/>
        <v>0</v>
      </c>
      <c r="AM8" s="30">
        <f t="shared" si="29"/>
        <v>0</v>
      </c>
      <c r="AN8" s="30">
        <f t="shared" si="29"/>
        <v>0</v>
      </c>
      <c r="AO8" s="30">
        <f t="shared" si="29"/>
        <v>0</v>
      </c>
      <c r="AP8" s="30">
        <f t="shared" si="29"/>
        <v>0</v>
      </c>
      <c r="AQ8" s="30">
        <f t="shared" si="29"/>
        <v>0</v>
      </c>
      <c r="AR8" s="30">
        <f t="shared" si="29"/>
        <v>0</v>
      </c>
      <c r="AS8" s="30">
        <f t="shared" si="29"/>
        <v>0</v>
      </c>
      <c r="AT8" s="52"/>
      <c r="AU8" s="52"/>
      <c r="AV8" s="30">
        <f t="shared" ref="AV8:BD8" si="30">IF(AV5&lt;0.99,AV5,0)</f>
        <v>0</v>
      </c>
      <c r="AW8" s="30">
        <f t="shared" si="30"/>
        <v>0</v>
      </c>
      <c r="AX8" s="30">
        <f t="shared" si="30"/>
        <v>0</v>
      </c>
      <c r="AY8" s="30">
        <f t="shared" si="30"/>
        <v>0</v>
      </c>
      <c r="AZ8" s="30">
        <f t="shared" si="30"/>
        <v>0</v>
      </c>
      <c r="BA8" s="30">
        <f t="shared" si="30"/>
        <v>0</v>
      </c>
      <c r="BB8" s="30">
        <f t="shared" si="30"/>
        <v>0</v>
      </c>
      <c r="BC8" s="30">
        <f t="shared" si="30"/>
        <v>0</v>
      </c>
      <c r="BD8" s="30">
        <f t="shared" si="30"/>
        <v>0</v>
      </c>
      <c r="BE8" s="14"/>
      <c r="BF8" s="30">
        <f t="shared" ref="BF8:BN8" si="31">IF(BF5&lt;0.99,BF5,0)</f>
        <v>0</v>
      </c>
      <c r="BG8" s="30">
        <f t="shared" si="31"/>
        <v>0</v>
      </c>
      <c r="BH8" s="30">
        <f t="shared" si="31"/>
        <v>0</v>
      </c>
      <c r="BI8" s="30">
        <f t="shared" si="31"/>
        <v>0</v>
      </c>
      <c r="BJ8" s="30">
        <f t="shared" si="31"/>
        <v>0</v>
      </c>
      <c r="BK8" s="30">
        <f t="shared" si="31"/>
        <v>0</v>
      </c>
      <c r="BL8" s="30">
        <f t="shared" si="31"/>
        <v>0</v>
      </c>
      <c r="BM8" s="30">
        <f t="shared" si="31"/>
        <v>0</v>
      </c>
      <c r="BN8" s="30">
        <f t="shared" si="31"/>
        <v>0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J8" s="89" t="s">
        <v>28</v>
      </c>
      <c r="CK8" s="90"/>
      <c r="CL8" s="90"/>
      <c r="CM8" s="90"/>
      <c r="CN8" s="91"/>
      <c r="CP8" s="95" t="s">
        <v>34</v>
      </c>
      <c r="CQ8" s="96"/>
      <c r="CR8" s="96"/>
      <c r="CS8" s="96"/>
      <c r="CT8" s="96"/>
      <c r="CU8" s="96"/>
      <c r="CV8" s="96"/>
      <c r="CW8" s="96"/>
      <c r="CX8" s="97"/>
    </row>
    <row r="9" spans="1:103" ht="14.4" thickBot="1" x14ac:dyDescent="0.3">
      <c r="A9" s="45" t="s">
        <v>1</v>
      </c>
      <c r="B9" s="4">
        <f t="shared" ref="B9:J9" si="32">BP11</f>
        <v>0</v>
      </c>
      <c r="C9" s="4">
        <f t="shared" si="32"/>
        <v>0</v>
      </c>
      <c r="D9" s="4">
        <f t="shared" si="32"/>
        <v>0</v>
      </c>
      <c r="E9" s="4">
        <f t="shared" si="32"/>
        <v>0</v>
      </c>
      <c r="F9" s="4">
        <f t="shared" si="32"/>
        <v>0</v>
      </c>
      <c r="G9" s="4">
        <f t="shared" si="32"/>
        <v>0</v>
      </c>
      <c r="H9" s="4">
        <f t="shared" si="32"/>
        <v>0</v>
      </c>
      <c r="I9" s="4">
        <f t="shared" si="32"/>
        <v>0</v>
      </c>
      <c r="J9" s="54">
        <f t="shared" si="32"/>
        <v>0</v>
      </c>
      <c r="K9" s="55">
        <f>SUM(B9:J9)</f>
        <v>0</v>
      </c>
      <c r="L9" s="56">
        <f t="shared" ref="L9:T9" si="33">BZ11</f>
        <v>0</v>
      </c>
      <c r="M9" s="57">
        <f t="shared" si="33"/>
        <v>0</v>
      </c>
      <c r="N9" s="4">
        <f t="shared" si="33"/>
        <v>0</v>
      </c>
      <c r="O9" s="4">
        <f t="shared" si="33"/>
        <v>0</v>
      </c>
      <c r="P9" s="4">
        <f t="shared" si="33"/>
        <v>0</v>
      </c>
      <c r="Q9" s="4">
        <f t="shared" si="33"/>
        <v>0</v>
      </c>
      <c r="R9" s="4">
        <f t="shared" si="33"/>
        <v>0</v>
      </c>
      <c r="S9" s="4">
        <f t="shared" si="33"/>
        <v>0</v>
      </c>
      <c r="T9" s="4">
        <f t="shared" si="33"/>
        <v>0</v>
      </c>
      <c r="U9" s="58">
        <f>SUM(L9:T9)</f>
        <v>0</v>
      </c>
      <c r="V9" s="58">
        <f>IF(K9+U9&lt;=0,99,K9+U9)</f>
        <v>99</v>
      </c>
      <c r="W9" s="37"/>
      <c r="X9" s="37"/>
      <c r="Y9" s="37"/>
      <c r="AA9" s="59">
        <f t="shared" ref="AA9:AI9" si="34">-IF(AA7=1,1,AA8)</f>
        <v>-0.25</v>
      </c>
      <c r="AB9" s="59">
        <f t="shared" si="34"/>
        <v>-1</v>
      </c>
      <c r="AC9" s="59">
        <f t="shared" si="34"/>
        <v>0</v>
      </c>
      <c r="AD9" s="59">
        <f t="shared" si="34"/>
        <v>0</v>
      </c>
      <c r="AE9" s="59">
        <f t="shared" si="34"/>
        <v>0</v>
      </c>
      <c r="AF9" s="59">
        <f t="shared" si="34"/>
        <v>-1</v>
      </c>
      <c r="AG9" s="59">
        <f t="shared" si="34"/>
        <v>-1</v>
      </c>
      <c r="AH9" s="59">
        <f t="shared" si="34"/>
        <v>-1</v>
      </c>
      <c r="AI9" s="59">
        <f t="shared" si="34"/>
        <v>0</v>
      </c>
      <c r="AJ9" s="14"/>
      <c r="AK9" s="59">
        <f t="shared" ref="AK9:AS9" si="35">-IF(AK7=1,1,AK8)</f>
        <v>0</v>
      </c>
      <c r="AL9" s="59">
        <f t="shared" si="35"/>
        <v>0</v>
      </c>
      <c r="AM9" s="59">
        <f t="shared" si="35"/>
        <v>-1</v>
      </c>
      <c r="AN9" s="59">
        <f t="shared" si="35"/>
        <v>-1</v>
      </c>
      <c r="AO9" s="59">
        <f t="shared" si="35"/>
        <v>0</v>
      </c>
      <c r="AP9" s="59">
        <f t="shared" si="35"/>
        <v>-1</v>
      </c>
      <c r="AQ9" s="59">
        <f t="shared" si="35"/>
        <v>-1</v>
      </c>
      <c r="AR9" s="59">
        <f t="shared" si="35"/>
        <v>0</v>
      </c>
      <c r="AS9" s="59">
        <f t="shared" si="35"/>
        <v>0</v>
      </c>
      <c r="AT9" s="60">
        <f>SUM(AA9:AS9)</f>
        <v>-8.25</v>
      </c>
      <c r="AU9" s="36"/>
      <c r="BE9" s="61"/>
      <c r="BP9" s="13">
        <v>1</v>
      </c>
      <c r="BQ9" s="13">
        <f t="shared" ref="BQ9:BX9" si="36">BP9+1</f>
        <v>2</v>
      </c>
      <c r="BR9" s="13">
        <f t="shared" si="36"/>
        <v>3</v>
      </c>
      <c r="BS9" s="13">
        <f t="shared" si="36"/>
        <v>4</v>
      </c>
      <c r="BT9" s="13">
        <f t="shared" si="36"/>
        <v>5</v>
      </c>
      <c r="BU9" s="13">
        <f t="shared" si="36"/>
        <v>6</v>
      </c>
      <c r="BV9" s="13">
        <f t="shared" si="36"/>
        <v>7</v>
      </c>
      <c r="BW9" s="13">
        <f t="shared" si="36"/>
        <v>8</v>
      </c>
      <c r="BX9" s="13">
        <f t="shared" si="36"/>
        <v>9</v>
      </c>
      <c r="BY9" s="13"/>
      <c r="BZ9" s="13">
        <f>BX9+1</f>
        <v>10</v>
      </c>
      <c r="CA9" s="13">
        <f t="shared" ref="CA9:CH9" si="37">BZ9+1</f>
        <v>11</v>
      </c>
      <c r="CB9" s="13">
        <f t="shared" si="37"/>
        <v>12</v>
      </c>
      <c r="CC9" s="13">
        <f t="shared" si="37"/>
        <v>13</v>
      </c>
      <c r="CD9" s="13">
        <f t="shared" si="37"/>
        <v>14</v>
      </c>
      <c r="CE9" s="13">
        <f t="shared" si="37"/>
        <v>15</v>
      </c>
      <c r="CF9" s="13">
        <f t="shared" si="37"/>
        <v>16</v>
      </c>
      <c r="CG9" s="13">
        <f t="shared" si="37"/>
        <v>17</v>
      </c>
      <c r="CH9" s="13">
        <f t="shared" si="37"/>
        <v>18</v>
      </c>
      <c r="CJ9" s="62">
        <v>2</v>
      </c>
      <c r="CK9" s="62">
        <v>1.5</v>
      </c>
      <c r="CL9" s="62">
        <v>1</v>
      </c>
      <c r="CM9" s="62">
        <v>0.5</v>
      </c>
      <c r="CN9" s="53" t="s">
        <v>6</v>
      </c>
      <c r="CP9" s="13">
        <f>BZ9</f>
        <v>10</v>
      </c>
      <c r="CQ9" s="13">
        <f t="shared" ref="CQ9:CX9" si="38">CP9+1</f>
        <v>11</v>
      </c>
      <c r="CR9" s="13">
        <f t="shared" si="38"/>
        <v>12</v>
      </c>
      <c r="CS9" s="13">
        <f t="shared" si="38"/>
        <v>13</v>
      </c>
      <c r="CT9" s="13">
        <f t="shared" si="38"/>
        <v>14</v>
      </c>
      <c r="CU9" s="13">
        <f t="shared" si="38"/>
        <v>15</v>
      </c>
      <c r="CV9" s="13">
        <f t="shared" si="38"/>
        <v>16</v>
      </c>
      <c r="CW9" s="13">
        <f t="shared" si="38"/>
        <v>17</v>
      </c>
      <c r="CX9" s="13">
        <f t="shared" si="38"/>
        <v>18</v>
      </c>
    </row>
    <row r="10" spans="1:103" ht="15" thickTop="1" thickBot="1" x14ac:dyDescent="0.3">
      <c r="A10" s="63">
        <f>[1]Blad1!$A$6</f>
        <v>45420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64">
        <f>SUM(B10:J10)</f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64">
        <f>SUM(L10:T10)</f>
        <v>0</v>
      </c>
      <c r="V10" s="65">
        <f>SUM(K10+U10)</f>
        <v>0</v>
      </c>
      <c r="W10" s="65">
        <f>E1</f>
        <v>-11</v>
      </c>
      <c r="X10" s="65">
        <f>IF(V10&gt;30,V10+W10,0)</f>
        <v>0</v>
      </c>
      <c r="Y10" s="66">
        <v>0</v>
      </c>
      <c r="AA10" s="67">
        <f t="shared" ref="AA10:AI10" si="39">AV10</f>
        <v>0</v>
      </c>
      <c r="AB10" s="67">
        <f t="shared" si="39"/>
        <v>0</v>
      </c>
      <c r="AC10" s="67">
        <f t="shared" si="39"/>
        <v>0</v>
      </c>
      <c r="AD10" s="67">
        <f t="shared" si="39"/>
        <v>0</v>
      </c>
      <c r="AE10" s="67">
        <f t="shared" si="39"/>
        <v>0</v>
      </c>
      <c r="AF10" s="67">
        <f t="shared" si="39"/>
        <v>0</v>
      </c>
      <c r="AG10" s="67">
        <f t="shared" si="39"/>
        <v>0</v>
      </c>
      <c r="AH10" s="67">
        <f t="shared" si="39"/>
        <v>0</v>
      </c>
      <c r="AI10" s="67">
        <f t="shared" si="39"/>
        <v>0</v>
      </c>
      <c r="AJ10" s="14"/>
      <c r="AK10" s="67">
        <f t="shared" ref="AK10:AS10" si="40">BF10</f>
        <v>0</v>
      </c>
      <c r="AL10" s="67">
        <f t="shared" si="40"/>
        <v>0</v>
      </c>
      <c r="AM10" s="67">
        <f t="shared" si="40"/>
        <v>0</v>
      </c>
      <c r="AN10" s="67">
        <f t="shared" si="40"/>
        <v>0</v>
      </c>
      <c r="AO10" s="67">
        <f t="shared" si="40"/>
        <v>0</v>
      </c>
      <c r="AP10" s="67">
        <f t="shared" si="40"/>
        <v>0</v>
      </c>
      <c r="AQ10" s="67">
        <f t="shared" si="40"/>
        <v>0</v>
      </c>
      <c r="AR10" s="67">
        <f t="shared" si="40"/>
        <v>0</v>
      </c>
      <c r="AS10" s="67">
        <f t="shared" si="40"/>
        <v>0</v>
      </c>
      <c r="AT10" s="60">
        <f>SUM(AA10:AS10)</f>
        <v>0</v>
      </c>
      <c r="AU10" s="36"/>
      <c r="AV10" s="68">
        <f t="shared" ref="AV10:BD10" si="41">IF(AV7=1,1,AV8)</f>
        <v>0</v>
      </c>
      <c r="AW10" s="68">
        <f t="shared" si="41"/>
        <v>0</v>
      </c>
      <c r="AX10" s="68">
        <f t="shared" si="41"/>
        <v>0</v>
      </c>
      <c r="AY10" s="68">
        <f t="shared" si="41"/>
        <v>0</v>
      </c>
      <c r="AZ10" s="68">
        <f t="shared" si="41"/>
        <v>0</v>
      </c>
      <c r="BA10" s="68">
        <f t="shared" si="41"/>
        <v>0</v>
      </c>
      <c r="BB10" s="68">
        <f t="shared" si="41"/>
        <v>0</v>
      </c>
      <c r="BC10" s="68">
        <f t="shared" si="41"/>
        <v>0</v>
      </c>
      <c r="BD10" s="68">
        <f t="shared" si="41"/>
        <v>0</v>
      </c>
      <c r="BE10" s="14"/>
      <c r="BF10" s="69">
        <f t="shared" ref="BF10:BN10" si="42">IF(BF7=1,1,BF8)</f>
        <v>0</v>
      </c>
      <c r="BG10" s="69">
        <f t="shared" si="42"/>
        <v>0</v>
      </c>
      <c r="BH10" s="69">
        <f t="shared" si="42"/>
        <v>0</v>
      </c>
      <c r="BI10" s="69">
        <f t="shared" si="42"/>
        <v>0</v>
      </c>
      <c r="BJ10" s="69">
        <f t="shared" si="42"/>
        <v>0</v>
      </c>
      <c r="BK10" s="69">
        <f t="shared" si="42"/>
        <v>0</v>
      </c>
      <c r="BL10" s="69">
        <f t="shared" si="42"/>
        <v>0</v>
      </c>
      <c r="BM10" s="69">
        <f t="shared" si="42"/>
        <v>0</v>
      </c>
      <c r="BN10" s="69">
        <f t="shared" si="42"/>
        <v>0</v>
      </c>
      <c r="BO10" s="70">
        <f>SUM(AV10:BN10)</f>
        <v>0</v>
      </c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71"/>
      <c r="CJ10" s="5">
        <f>IF($Y10=2,2,0)</f>
        <v>0</v>
      </c>
      <c r="CK10" s="5">
        <f>IF($Y10=1.5,1.5,0)</f>
        <v>0</v>
      </c>
      <c r="CL10" s="5">
        <f>IF($Y10=1,1,0)</f>
        <v>0</v>
      </c>
      <c r="CM10" s="5">
        <f>IF($Y10=0.5,0.5,0)</f>
        <v>0</v>
      </c>
      <c r="CN10" s="62">
        <f>SUM(CJ10:CM10)</f>
        <v>0</v>
      </c>
      <c r="CP10" s="72">
        <f t="shared" ref="CP10:CX10" si="43">MIN(CP11:CP14)</f>
        <v>0</v>
      </c>
      <c r="CQ10" s="72">
        <f t="shared" si="43"/>
        <v>0</v>
      </c>
      <c r="CR10" s="72">
        <f t="shared" si="43"/>
        <v>0</v>
      </c>
      <c r="CS10" s="72">
        <f t="shared" si="43"/>
        <v>0</v>
      </c>
      <c r="CT10" s="72">
        <f t="shared" si="43"/>
        <v>0</v>
      </c>
      <c r="CU10" s="72">
        <f t="shared" si="43"/>
        <v>0</v>
      </c>
      <c r="CV10" s="72">
        <f t="shared" si="43"/>
        <v>0</v>
      </c>
      <c r="CW10" s="72">
        <f t="shared" si="43"/>
        <v>0</v>
      </c>
      <c r="CX10" s="72">
        <f t="shared" si="43"/>
        <v>0</v>
      </c>
      <c r="CY10" s="73"/>
    </row>
    <row r="11" spans="1:103" ht="15" thickTop="1" thickBot="1" x14ac:dyDescent="0.3">
      <c r="A11" s="23" t="s">
        <v>7</v>
      </c>
      <c r="B11" s="4">
        <f>B10+$AA$12</f>
        <v>-0.25</v>
      </c>
      <c r="C11" s="4">
        <f>C10+$AB$12</f>
        <v>-1</v>
      </c>
      <c r="D11" s="4">
        <f>D10+$AC$12</f>
        <v>0</v>
      </c>
      <c r="E11" s="4">
        <f>E10+$AD$12</f>
        <v>0</v>
      </c>
      <c r="F11" s="4">
        <f>F10+$AE$12</f>
        <v>0</v>
      </c>
      <c r="G11" s="4">
        <f>G10+$AF$12</f>
        <v>-1</v>
      </c>
      <c r="H11" s="4">
        <f>H10+$AG$12</f>
        <v>-1</v>
      </c>
      <c r="I11" s="4">
        <f>I10+$AH$12</f>
        <v>-1</v>
      </c>
      <c r="J11" s="4">
        <f>J10+$AI$12</f>
        <v>0</v>
      </c>
      <c r="K11" s="30"/>
      <c r="L11" s="4">
        <f>L10+$AK$12</f>
        <v>0</v>
      </c>
      <c r="M11" s="4">
        <f>M10+$AL$12</f>
        <v>0</v>
      </c>
      <c r="N11" s="4">
        <f>N10+$AM$12</f>
        <v>-1</v>
      </c>
      <c r="O11" s="4">
        <f>O10+$AN$12</f>
        <v>-1</v>
      </c>
      <c r="P11" s="4">
        <f>P10+$AO$12</f>
        <v>0</v>
      </c>
      <c r="Q11" s="4">
        <f>Q10+$AP$12</f>
        <v>-1</v>
      </c>
      <c r="R11" s="4">
        <f>R10+$AQ$12</f>
        <v>-1</v>
      </c>
      <c r="S11" s="4">
        <f>S10+$AR$12</f>
        <v>0</v>
      </c>
      <c r="T11" s="4">
        <f>T10+$AS$12</f>
        <v>0</v>
      </c>
      <c r="U11" s="62"/>
      <c r="V11" s="15"/>
      <c r="W11" s="13"/>
      <c r="X11" s="13"/>
      <c r="Y11" s="5"/>
      <c r="AA11" s="74">
        <f t="shared" ref="AA11:AI11" si="44">IF(AA9&lt;0,AA9,AA10)</f>
        <v>-0.25</v>
      </c>
      <c r="AB11" s="74">
        <f t="shared" si="44"/>
        <v>-1</v>
      </c>
      <c r="AC11" s="74">
        <f t="shared" si="44"/>
        <v>0</v>
      </c>
      <c r="AD11" s="74">
        <f t="shared" si="44"/>
        <v>0</v>
      </c>
      <c r="AE11" s="74">
        <f t="shared" si="44"/>
        <v>0</v>
      </c>
      <c r="AF11" s="74">
        <f t="shared" si="44"/>
        <v>-1</v>
      </c>
      <c r="AG11" s="74">
        <f t="shared" si="44"/>
        <v>-1</v>
      </c>
      <c r="AH11" s="74">
        <f t="shared" si="44"/>
        <v>-1</v>
      </c>
      <c r="AI11" s="74">
        <f t="shared" si="44"/>
        <v>0</v>
      </c>
      <c r="AJ11" s="14"/>
      <c r="AK11" s="74">
        <f t="shared" ref="AK11:AS11" si="45">IF(AK9&lt;0,AK9,AK10)</f>
        <v>0</v>
      </c>
      <c r="AL11" s="74">
        <f t="shared" si="45"/>
        <v>0</v>
      </c>
      <c r="AM11" s="74">
        <f t="shared" si="45"/>
        <v>-1</v>
      </c>
      <c r="AN11" s="74">
        <f t="shared" si="45"/>
        <v>-1</v>
      </c>
      <c r="AO11" s="74">
        <f t="shared" si="45"/>
        <v>0</v>
      </c>
      <c r="AP11" s="74">
        <f t="shared" si="45"/>
        <v>-1</v>
      </c>
      <c r="AQ11" s="74">
        <f t="shared" si="45"/>
        <v>-1</v>
      </c>
      <c r="AR11" s="74">
        <f t="shared" si="45"/>
        <v>0</v>
      </c>
      <c r="AS11" s="74">
        <f t="shared" si="45"/>
        <v>0</v>
      </c>
      <c r="AT11" s="75">
        <f>SUM(AA11:AS11)</f>
        <v>-8.25</v>
      </c>
      <c r="BP11" s="4">
        <f t="shared" ref="BP11:BX11" si="46">MIN(BP12:BP13)</f>
        <v>0</v>
      </c>
      <c r="BQ11" s="4">
        <f t="shared" si="46"/>
        <v>0</v>
      </c>
      <c r="BR11" s="4">
        <f t="shared" si="46"/>
        <v>0</v>
      </c>
      <c r="BS11" s="4">
        <f t="shared" si="46"/>
        <v>0</v>
      </c>
      <c r="BT11" s="4">
        <f t="shared" si="46"/>
        <v>0</v>
      </c>
      <c r="BU11" s="4">
        <f t="shared" si="46"/>
        <v>0</v>
      </c>
      <c r="BV11" s="4">
        <f t="shared" si="46"/>
        <v>0</v>
      </c>
      <c r="BW11" s="4">
        <f t="shared" si="46"/>
        <v>0</v>
      </c>
      <c r="BX11" s="4">
        <f t="shared" si="46"/>
        <v>0</v>
      </c>
      <c r="BY11" s="4"/>
      <c r="BZ11" s="4">
        <f t="shared" ref="BZ11:CH11" si="47">MIN(BZ12:BZ13)</f>
        <v>0</v>
      </c>
      <c r="CA11" s="4">
        <f t="shared" si="47"/>
        <v>0</v>
      </c>
      <c r="CB11" s="4">
        <f t="shared" si="47"/>
        <v>0</v>
      </c>
      <c r="CC11" s="4">
        <f t="shared" si="47"/>
        <v>0</v>
      </c>
      <c r="CD11" s="4">
        <f t="shared" si="47"/>
        <v>0</v>
      </c>
      <c r="CE11" s="4">
        <f t="shared" si="47"/>
        <v>0</v>
      </c>
      <c r="CF11" s="4">
        <f t="shared" si="47"/>
        <v>0</v>
      </c>
      <c r="CG11" s="4">
        <f t="shared" si="47"/>
        <v>0</v>
      </c>
      <c r="CH11" s="4">
        <f t="shared" si="47"/>
        <v>0</v>
      </c>
      <c r="CI11" s="71"/>
      <c r="CJ11" s="76">
        <f>SUM(CJ12:CJ14)</f>
        <v>0</v>
      </c>
      <c r="CK11" s="76">
        <f>SUM(CK12:CK14)</f>
        <v>0</v>
      </c>
      <c r="CL11" s="76">
        <f>SUM(CL12:CL14)</f>
        <v>0</v>
      </c>
      <c r="CM11" s="76">
        <f>SUM(CM12:CM14)</f>
        <v>0</v>
      </c>
      <c r="CN11" s="66">
        <f>SUM(CJ11:CM11)</f>
        <v>0</v>
      </c>
      <c r="CP11" s="4"/>
      <c r="CQ11" s="4"/>
      <c r="CR11" s="4"/>
      <c r="CS11" s="4"/>
      <c r="CT11" s="4"/>
      <c r="CU11" s="4"/>
      <c r="CV11" s="4"/>
      <c r="CW11" s="4"/>
      <c r="CX11" s="4"/>
    </row>
    <row r="12" spans="1:103" s="29" customFormat="1" ht="14.4" thickTop="1" x14ac:dyDescent="0.25">
      <c r="A12" s="23" t="s">
        <v>0</v>
      </c>
      <c r="B12" s="77"/>
      <c r="C12" s="77"/>
      <c r="D12" s="77"/>
      <c r="E12" s="77"/>
      <c r="F12" s="77"/>
      <c r="G12" s="77"/>
      <c r="H12" s="77"/>
      <c r="I12" s="77"/>
      <c r="J12" s="77"/>
      <c r="K12" s="13" t="s">
        <v>16</v>
      </c>
      <c r="L12" s="77"/>
      <c r="M12" s="77"/>
      <c r="N12" s="77"/>
      <c r="O12" s="77"/>
      <c r="P12" s="77"/>
      <c r="Q12" s="77"/>
      <c r="R12" s="77"/>
      <c r="S12" s="77"/>
      <c r="T12" s="77"/>
      <c r="U12" s="78" t="s">
        <v>8</v>
      </c>
      <c r="V12" s="25" t="s">
        <v>9</v>
      </c>
      <c r="W12" s="25" t="s">
        <v>12</v>
      </c>
      <c r="X12" s="25" t="s">
        <v>10</v>
      </c>
      <c r="Y12" s="79" t="s">
        <v>11</v>
      </c>
      <c r="AA12" s="30">
        <v>-0.25</v>
      </c>
      <c r="AB12" s="30">
        <v>-1</v>
      </c>
      <c r="AC12" s="30">
        <v>0</v>
      </c>
      <c r="AD12" s="30">
        <v>0</v>
      </c>
      <c r="AE12" s="30">
        <v>0</v>
      </c>
      <c r="AF12" s="30">
        <v>-1</v>
      </c>
      <c r="AG12" s="30">
        <v>-1</v>
      </c>
      <c r="AH12" s="30">
        <v>-1</v>
      </c>
      <c r="AI12" s="30">
        <v>0</v>
      </c>
      <c r="AJ12" s="80"/>
      <c r="AK12" s="30">
        <v>0</v>
      </c>
      <c r="AL12" s="30">
        <v>0</v>
      </c>
      <c r="AM12" s="30">
        <v>-1</v>
      </c>
      <c r="AN12" s="30">
        <v>-1</v>
      </c>
      <c r="AO12" s="30">
        <v>0</v>
      </c>
      <c r="AP12" s="30">
        <v>-1</v>
      </c>
      <c r="AQ12" s="30">
        <v>-1</v>
      </c>
      <c r="AR12" s="30">
        <v>0</v>
      </c>
      <c r="AS12" s="30">
        <v>0</v>
      </c>
      <c r="AT12" s="12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J12" s="81"/>
      <c r="CK12" s="81"/>
      <c r="CL12" s="81"/>
      <c r="CM12" s="81"/>
      <c r="CN12" s="81"/>
      <c r="CO12" s="12"/>
      <c r="CP12" s="12"/>
      <c r="CQ12" s="12"/>
      <c r="CR12" s="12"/>
      <c r="CS12" s="12"/>
      <c r="CT12" s="12"/>
      <c r="CU12" s="12"/>
      <c r="CV12" s="12"/>
      <c r="CW12" s="12"/>
      <c r="CX12" s="12"/>
    </row>
    <row r="13" spans="1:103" s="29" customFormat="1" x14ac:dyDescent="0.25">
      <c r="A13" s="82">
        <f>[2]Blad1!$A$11</f>
        <v>45292</v>
      </c>
      <c r="B13" s="77"/>
      <c r="C13" s="77"/>
      <c r="D13" s="77"/>
      <c r="E13" s="77"/>
      <c r="F13" s="77"/>
      <c r="G13" s="77"/>
      <c r="H13" s="77"/>
      <c r="I13" s="77"/>
      <c r="J13" s="77"/>
      <c r="K13" s="83"/>
      <c r="L13" s="77"/>
      <c r="M13" s="77"/>
      <c r="N13" s="77"/>
      <c r="O13" s="77"/>
      <c r="P13" s="77"/>
      <c r="Q13" s="77"/>
      <c r="R13" s="77"/>
      <c r="S13" s="77"/>
      <c r="T13" s="77"/>
      <c r="U13" s="83"/>
      <c r="V13" s="77"/>
      <c r="W13" s="25"/>
      <c r="X13" s="25">
        <v>99</v>
      </c>
      <c r="Y13" s="79">
        <v>0</v>
      </c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12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J13" s="21"/>
      <c r="CK13" s="21"/>
      <c r="CL13" s="21"/>
      <c r="CM13" s="21"/>
      <c r="CN13" s="22"/>
      <c r="CO13" s="12"/>
      <c r="CP13" s="12"/>
      <c r="CQ13" s="12"/>
      <c r="CR13" s="12"/>
      <c r="CS13" s="12"/>
      <c r="CT13" s="12"/>
      <c r="CU13" s="12"/>
      <c r="CV13" s="12"/>
      <c r="CW13" s="12"/>
      <c r="CX13" s="12"/>
    </row>
  </sheetData>
  <sheetProtection sheet="1"/>
  <mergeCells count="15">
    <mergeCell ref="B1:D1"/>
    <mergeCell ref="W1:X1"/>
    <mergeCell ref="R6:S6"/>
    <mergeCell ref="F1:J1"/>
    <mergeCell ref="L1:N1"/>
    <mergeCell ref="W6:Y6"/>
    <mergeCell ref="W5:Y5"/>
    <mergeCell ref="BP7:BX7"/>
    <mergeCell ref="R8:S8"/>
    <mergeCell ref="CP7:CX7"/>
    <mergeCell ref="W8:Y8"/>
    <mergeCell ref="CJ8:CN8"/>
    <mergeCell ref="CJ7:CN7"/>
    <mergeCell ref="CP8:CX8"/>
    <mergeCell ref="W7:Y7"/>
  </mergeCells>
  <phoneticPr fontId="1" type="noConversion"/>
  <conditionalFormatting sqref="B10:J10 L10:T10">
    <cfRule type="cellIs" dxfId="1" priority="100" stopIfTrue="1" operator="lessThan">
      <formula>B$3</formula>
    </cfRule>
  </conditionalFormatting>
  <conditionalFormatting sqref="E1">
    <cfRule type="cellIs" dxfId="0" priority="7" operator="between">
      <formula>-19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orientation="landscape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2017-03-24T07:05:15Z</cp:lastPrinted>
  <dcterms:created xsi:type="dcterms:W3CDTF">1998-11-18T13:43:32Z</dcterms:created>
  <dcterms:modified xsi:type="dcterms:W3CDTF">2024-02-28T10:49:27Z</dcterms:modified>
</cp:coreProperties>
</file>