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\Dokument\Als_Onsdagsgolf\Registrering\"/>
    </mc:Choice>
  </mc:AlternateContent>
  <xr:revisionPtr revIDLastSave="0" documentId="13_ncr:1_{E110084C-A08A-4389-9E65-BC2445983B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8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T6" i="8" l="1"/>
  <c r="Q6" i="8"/>
  <c r="O6" i="8"/>
  <c r="M6" i="8"/>
  <c r="CQ13" i="8"/>
  <c r="CR13" i="8"/>
  <c r="CS13" i="8"/>
  <c r="CT13" i="8"/>
  <c r="CU13" i="8"/>
  <c r="CV13" i="8"/>
  <c r="CW13" i="8"/>
  <c r="CX13" i="8"/>
  <c r="CP13" i="8"/>
  <c r="CM13" i="8"/>
  <c r="CL13" i="8"/>
  <c r="CK13" i="8"/>
  <c r="CJ13" i="8"/>
  <c r="CN13" i="8" s="1"/>
  <c r="BY14" i="8"/>
  <c r="CE14" i="8"/>
  <c r="CF14" i="8"/>
  <c r="T14" i="8"/>
  <c r="CH14" i="8" s="1"/>
  <c r="S14" i="8"/>
  <c r="CG14" i="8" s="1"/>
  <c r="R14" i="8"/>
  <c r="Q14" i="8"/>
  <c r="P14" i="8"/>
  <c r="CD14" i="8" s="1"/>
  <c r="O14" i="8"/>
  <c r="CC14" i="8" s="1"/>
  <c r="N14" i="8"/>
  <c r="CB14" i="8" s="1"/>
  <c r="M14" i="8"/>
  <c r="CA14" i="8" s="1"/>
  <c r="L14" i="8"/>
  <c r="BZ14" i="8" s="1"/>
  <c r="J14" i="8"/>
  <c r="BX14" i="8" s="1"/>
  <c r="I14" i="8"/>
  <c r="BW14" i="8" s="1"/>
  <c r="H14" i="8"/>
  <c r="BV14" i="8" s="1"/>
  <c r="G14" i="8"/>
  <c r="BU14" i="8" s="1"/>
  <c r="F14" i="8"/>
  <c r="BT14" i="8" s="1"/>
  <c r="E14" i="8"/>
  <c r="BS14" i="8" s="1"/>
  <c r="D14" i="8"/>
  <c r="BR14" i="8" s="1"/>
  <c r="C14" i="8"/>
  <c r="BQ14" i="8" s="1"/>
  <c r="B14" i="8"/>
  <c r="BP14" i="8" s="1"/>
  <c r="U13" i="8"/>
  <c r="K13" i="8"/>
  <c r="V13" i="8" l="1"/>
  <c r="X13" i="8" s="1"/>
  <c r="CQ15" i="8"/>
  <c r="CR15" i="8"/>
  <c r="CS15" i="8"/>
  <c r="CT15" i="8"/>
  <c r="CU15" i="8"/>
  <c r="CV15" i="8"/>
  <c r="CW15" i="8"/>
  <c r="CX15" i="8"/>
  <c r="CP15" i="8"/>
  <c r="CM15" i="8"/>
  <c r="CL15" i="8"/>
  <c r="CK15" i="8"/>
  <c r="CJ15" i="8"/>
  <c r="BU16" i="8"/>
  <c r="BX16" i="8"/>
  <c r="BY16" i="8"/>
  <c r="CD16" i="8"/>
  <c r="CE16" i="8"/>
  <c r="CF16" i="8"/>
  <c r="BP16" i="8"/>
  <c r="CH16" i="8"/>
  <c r="CG16" i="8"/>
  <c r="CC16" i="8"/>
  <c r="CB16" i="8"/>
  <c r="CA16" i="8"/>
  <c r="BZ16" i="8"/>
  <c r="BW16" i="8"/>
  <c r="BV16" i="8"/>
  <c r="BT16" i="8"/>
  <c r="BS16" i="8"/>
  <c r="BR16" i="8"/>
  <c r="BQ16" i="8"/>
  <c r="U15" i="8"/>
  <c r="K15" i="8"/>
  <c r="CN15" i="8" l="1"/>
  <c r="V15" i="8"/>
  <c r="X15" i="8" s="1"/>
  <c r="CQ17" i="8" l="1"/>
  <c r="CR17" i="8"/>
  <c r="CS17" i="8"/>
  <c r="CT17" i="8"/>
  <c r="CU17" i="8"/>
  <c r="CV17" i="8"/>
  <c r="CW17" i="8"/>
  <c r="CX17" i="8"/>
  <c r="CP17" i="8"/>
  <c r="CM17" i="8"/>
  <c r="CL17" i="8"/>
  <c r="CK17" i="8"/>
  <c r="CJ17" i="8"/>
  <c r="BS18" i="8"/>
  <c r="BW18" i="8"/>
  <c r="BX18" i="8"/>
  <c r="BY18" i="8"/>
  <c r="CA18" i="8"/>
  <c r="CF18" i="8"/>
  <c r="CG18" i="8"/>
  <c r="CH18" i="8"/>
  <c r="BP18" i="8"/>
  <c r="CE18" i="8"/>
  <c r="CD18" i="8"/>
  <c r="CC18" i="8"/>
  <c r="CB18" i="8"/>
  <c r="BZ18" i="8"/>
  <c r="BV18" i="8"/>
  <c r="BU18" i="8"/>
  <c r="BT18" i="8"/>
  <c r="BR18" i="8"/>
  <c r="BQ18" i="8"/>
  <c r="U17" i="8"/>
  <c r="K17" i="8"/>
  <c r="CN17" i="8" l="1"/>
  <c r="V17" i="8"/>
  <c r="X17" i="8" s="1"/>
  <c r="A19" i="8"/>
  <c r="A10" i="8"/>
  <c r="U3" i="8" l="1"/>
  <c r="K3" i="8"/>
  <c r="R1" i="8" l="1"/>
  <c r="AA1" i="8" s="1"/>
  <c r="W10" i="8"/>
  <c r="CX10" i="8"/>
  <c r="T8" i="8" s="1"/>
  <c r="CW10" i="8"/>
  <c r="CV10" i="8"/>
  <c r="CU10" i="8"/>
  <c r="CT10" i="8"/>
  <c r="CS10" i="8"/>
  <c r="CR10" i="8"/>
  <c r="CQ10" i="8"/>
  <c r="CP10" i="8"/>
  <c r="CM11" i="8"/>
  <c r="S5" i="8" s="1"/>
  <c r="CL11" i="8"/>
  <c r="Q5" i="8" s="1"/>
  <c r="CK11" i="8"/>
  <c r="O5" i="8" s="1"/>
  <c r="CJ11" i="8"/>
  <c r="M5" i="8" s="1"/>
  <c r="CM10" i="8"/>
  <c r="CL10" i="8"/>
  <c r="CK10" i="8"/>
  <c r="CJ10" i="8"/>
  <c r="T11" i="8"/>
  <c r="S11" i="8"/>
  <c r="R11" i="8"/>
  <c r="Q11" i="8"/>
  <c r="P11" i="8"/>
  <c r="O11" i="8"/>
  <c r="N11" i="8"/>
  <c r="M11" i="8"/>
  <c r="L11" i="8"/>
  <c r="J11" i="8"/>
  <c r="I11" i="8"/>
  <c r="H11" i="8"/>
  <c r="G11" i="8"/>
  <c r="F11" i="8"/>
  <c r="E11" i="8"/>
  <c r="D11" i="8"/>
  <c r="C11" i="8"/>
  <c r="B11" i="8"/>
  <c r="K10" i="8"/>
  <c r="U10" i="8"/>
  <c r="AU2" i="8"/>
  <c r="AA3" i="8"/>
  <c r="AV3" i="8" s="1"/>
  <c r="AB3" i="8"/>
  <c r="AW3" i="8" s="1"/>
  <c r="CF11" i="8"/>
  <c r="R9" i="8" s="1"/>
  <c r="CG11" i="8"/>
  <c r="S9" i="8" s="1"/>
  <c r="CH11" i="8"/>
  <c r="T9" i="8" s="1"/>
  <c r="Y1" i="8"/>
  <c r="AB2" i="8"/>
  <c r="AC2" i="8" s="1"/>
  <c r="AD2" i="8" s="1"/>
  <c r="AE2" i="8" s="1"/>
  <c r="AF2" i="8" s="1"/>
  <c r="AG2" i="8" s="1"/>
  <c r="AH2" i="8" s="1"/>
  <c r="AI2" i="8" s="1"/>
  <c r="AK2" i="8" s="1"/>
  <c r="AL2" i="8" s="1"/>
  <c r="AM2" i="8" s="1"/>
  <c r="AN2" i="8" s="1"/>
  <c r="AO2" i="8" s="1"/>
  <c r="AP2" i="8" s="1"/>
  <c r="AQ2" i="8" s="1"/>
  <c r="AR2" i="8" s="1"/>
  <c r="AS2" i="8" s="1"/>
  <c r="AW2" i="8"/>
  <c r="AX2" i="8" s="1"/>
  <c r="AY2" i="8" s="1"/>
  <c r="AZ2" i="8" s="1"/>
  <c r="BA2" i="8" s="1"/>
  <c r="BB2" i="8" s="1"/>
  <c r="BC2" i="8" s="1"/>
  <c r="BD2" i="8" s="1"/>
  <c r="BF2" i="8" s="1"/>
  <c r="BG2" i="8" s="1"/>
  <c r="BH2" i="8" s="1"/>
  <c r="BI2" i="8" s="1"/>
  <c r="BJ2" i="8" s="1"/>
  <c r="BK2" i="8" s="1"/>
  <c r="BL2" i="8" s="1"/>
  <c r="BM2" i="8" s="1"/>
  <c r="BN2" i="8" s="1"/>
  <c r="AC3" i="8"/>
  <c r="AX3" i="8" s="1"/>
  <c r="AD3" i="8"/>
  <c r="AY3" i="8" s="1"/>
  <c r="AE3" i="8"/>
  <c r="AZ3" i="8" s="1"/>
  <c r="AF3" i="8"/>
  <c r="BA3" i="8" s="1"/>
  <c r="AG3" i="8"/>
  <c r="BB3" i="8" s="1"/>
  <c r="AH3" i="8"/>
  <c r="BC3" i="8" s="1"/>
  <c r="AI3" i="8"/>
  <c r="BD3" i="8" s="1"/>
  <c r="AK3" i="8"/>
  <c r="BF3" i="8" s="1"/>
  <c r="AL3" i="8"/>
  <c r="BG3" i="8" s="1"/>
  <c r="AM3" i="8"/>
  <c r="BH3" i="8" s="1"/>
  <c r="AN3" i="8"/>
  <c r="BI3" i="8" s="1"/>
  <c r="AO3" i="8"/>
  <c r="BJ3" i="8" s="1"/>
  <c r="AP3" i="8"/>
  <c r="BK3" i="8" s="1"/>
  <c r="AQ3" i="8"/>
  <c r="BL3" i="8" s="1"/>
  <c r="AR3" i="8"/>
  <c r="BM3" i="8" s="1"/>
  <c r="AS3" i="8"/>
  <c r="BN3" i="8" s="1"/>
  <c r="BS11" i="8"/>
  <c r="E9" i="8" s="1"/>
  <c r="BT11" i="8"/>
  <c r="F9" i="8" s="1"/>
  <c r="BU11" i="8"/>
  <c r="G9" i="8" s="1"/>
  <c r="BV11" i="8"/>
  <c r="H9" i="8" s="1"/>
  <c r="BZ11" i="8"/>
  <c r="L9" i="8" s="1"/>
  <c r="CA11" i="8"/>
  <c r="M9" i="8" s="1"/>
  <c r="CB11" i="8"/>
  <c r="N9" i="8" s="1"/>
  <c r="CC11" i="8"/>
  <c r="O9" i="8" s="1"/>
  <c r="CD11" i="8"/>
  <c r="P9" i="8" s="1"/>
  <c r="CE11" i="8"/>
  <c r="Q9" i="8" s="1"/>
  <c r="BP11" i="8"/>
  <c r="B9" i="8" s="1"/>
  <c r="BQ11" i="8"/>
  <c r="C9" i="8" s="1"/>
  <c r="BR11" i="8"/>
  <c r="D9" i="8" s="1"/>
  <c r="BW11" i="8"/>
  <c r="I9" i="8" s="1"/>
  <c r="BX11" i="8"/>
  <c r="J9" i="8" s="1"/>
  <c r="BQ9" i="8"/>
  <c r="BR9" i="8" s="1"/>
  <c r="BS9" i="8" s="1"/>
  <c r="BT9" i="8" s="1"/>
  <c r="BU9" i="8" s="1"/>
  <c r="BV9" i="8" s="1"/>
  <c r="BW9" i="8" s="1"/>
  <c r="BX9" i="8" s="1"/>
  <c r="BZ9" i="8" s="1"/>
  <c r="O8" i="8" l="1"/>
  <c r="Q8" i="8"/>
  <c r="CN10" i="8"/>
  <c r="V10" i="8"/>
  <c r="X10" i="8" s="1"/>
  <c r="AA4" i="8"/>
  <c r="AA5" i="8" s="1"/>
  <c r="AA8" i="8" s="1"/>
  <c r="AV1" i="8"/>
  <c r="AW1" i="8" s="1"/>
  <c r="AA6" i="8"/>
  <c r="AA7" i="8" s="1"/>
  <c r="AA9" i="8" s="1"/>
  <c r="AB1" i="8"/>
  <c r="AC1" i="8" s="1"/>
  <c r="AC6" i="8" s="1"/>
  <c r="AC7" i="8" s="1"/>
  <c r="CA9" i="8"/>
  <c r="CB9" i="8" s="1"/>
  <c r="CC9" i="8" s="1"/>
  <c r="CD9" i="8" s="1"/>
  <c r="CE9" i="8" s="1"/>
  <c r="CF9" i="8" s="1"/>
  <c r="CG9" i="8" s="1"/>
  <c r="CH9" i="8" s="1"/>
  <c r="CP9" i="8"/>
  <c r="CQ9" i="8" s="1"/>
  <c r="CR9" i="8" s="1"/>
  <c r="CS9" i="8" s="1"/>
  <c r="CT9" i="8" s="1"/>
  <c r="CU9" i="8" s="1"/>
  <c r="CV9" i="8" s="1"/>
  <c r="CW9" i="8" s="1"/>
  <c r="CX9" i="8" s="1"/>
  <c r="U9" i="8"/>
  <c r="K9" i="8"/>
  <c r="M8" i="8"/>
  <c r="CN11" i="8"/>
  <c r="V5" i="8" s="1"/>
  <c r="AC4" i="8" l="1"/>
  <c r="AC5" i="8" s="1"/>
  <c r="AC8" i="8" s="1"/>
  <c r="AC9" i="8" s="1"/>
  <c r="V9" i="8"/>
  <c r="AD1" i="8"/>
  <c r="AD6" i="8" s="1"/>
  <c r="AD7" i="8" s="1"/>
  <c r="AB6" i="8"/>
  <c r="AB7" i="8" s="1"/>
  <c r="AB4" i="8"/>
  <c r="AB5" i="8" s="1"/>
  <c r="AB8" i="8" s="1"/>
  <c r="AV6" i="8"/>
  <c r="AV7" i="8" s="1"/>
  <c r="AV4" i="8"/>
  <c r="AV5" i="8" s="1"/>
  <c r="AV8" i="8" s="1"/>
  <c r="AW6" i="8"/>
  <c r="AW7" i="8" s="1"/>
  <c r="AX1" i="8"/>
  <c r="AW4" i="8"/>
  <c r="AW5" i="8" s="1"/>
  <c r="AW8" i="8" s="1"/>
  <c r="AB9" i="8" l="1"/>
  <c r="AE1" i="8"/>
  <c r="AE6" i="8" s="1"/>
  <c r="AE7" i="8" s="1"/>
  <c r="AD4" i="8"/>
  <c r="AD5" i="8" s="1"/>
  <c r="AD8" i="8" s="1"/>
  <c r="AD9" i="8" s="1"/>
  <c r="AV10" i="8"/>
  <c r="AA10" i="8" s="1"/>
  <c r="AA11" i="8" s="1"/>
  <c r="AW10" i="8"/>
  <c r="AX4" i="8"/>
  <c r="AX5" i="8" s="1"/>
  <c r="AX8" i="8" s="1"/>
  <c r="AY1" i="8"/>
  <c r="AX6" i="8"/>
  <c r="AX7" i="8" s="1"/>
  <c r="AE4" i="8" l="1"/>
  <c r="AE5" i="8" s="1"/>
  <c r="AE8" i="8" s="1"/>
  <c r="AE9" i="8" s="1"/>
  <c r="AF1" i="8"/>
  <c r="AG1" i="8" s="1"/>
  <c r="AX10" i="8"/>
  <c r="AC10" i="8" s="1"/>
  <c r="AC11" i="8" s="1"/>
  <c r="AY6" i="8"/>
  <c r="AY7" i="8" s="1"/>
  <c r="AY4" i="8"/>
  <c r="AY5" i="8" s="1"/>
  <c r="AY8" i="8" s="1"/>
  <c r="AZ1" i="8"/>
  <c r="AB10" i="8"/>
  <c r="AB11" i="8" s="1"/>
  <c r="AF4" i="8" l="1"/>
  <c r="AF5" i="8" s="1"/>
  <c r="AF8" i="8" s="1"/>
  <c r="AF6" i="8"/>
  <c r="AF7" i="8" s="1"/>
  <c r="AF9" i="8" s="1"/>
  <c r="AY10" i="8"/>
  <c r="AD10" i="8" s="1"/>
  <c r="AD11" i="8" s="1"/>
  <c r="BA1" i="8"/>
  <c r="AZ6" i="8"/>
  <c r="AZ7" i="8" s="1"/>
  <c r="AZ4" i="8"/>
  <c r="AZ5" i="8" s="1"/>
  <c r="AZ8" i="8" s="1"/>
  <c r="AH1" i="8"/>
  <c r="AG6" i="8"/>
  <c r="AG7" i="8" s="1"/>
  <c r="AG4" i="8"/>
  <c r="AG5" i="8" s="1"/>
  <c r="AG8" i="8" s="1"/>
  <c r="AG9" i="8" l="1"/>
  <c r="AI1" i="8"/>
  <c r="AH6" i="8"/>
  <c r="AH7" i="8" s="1"/>
  <c r="AH9" i="8" s="1"/>
  <c r="AH4" i="8"/>
  <c r="AH5" i="8" s="1"/>
  <c r="AH8" i="8" s="1"/>
  <c r="AZ10" i="8"/>
  <c r="BB1" i="8"/>
  <c r="BA6" i="8"/>
  <c r="BA7" i="8" s="1"/>
  <c r="BA4" i="8"/>
  <c r="BA5" i="8" s="1"/>
  <c r="BA8" i="8" s="1"/>
  <c r="BA10" i="8" l="1"/>
  <c r="AF10" i="8" s="1"/>
  <c r="AF11" i="8" s="1"/>
  <c r="BB6" i="8"/>
  <c r="BB7" i="8" s="1"/>
  <c r="BB4" i="8"/>
  <c r="BB5" i="8" s="1"/>
  <c r="BB8" i="8" s="1"/>
  <c r="BC1" i="8"/>
  <c r="AE10" i="8"/>
  <c r="AE11" i="8" s="1"/>
  <c r="AI4" i="8"/>
  <c r="AI5" i="8" s="1"/>
  <c r="AI8" i="8" s="1"/>
  <c r="AK1" i="8"/>
  <c r="AI6" i="8"/>
  <c r="AI7" i="8" s="1"/>
  <c r="AI9" i="8" l="1"/>
  <c r="AK4" i="8"/>
  <c r="AK5" i="8" s="1"/>
  <c r="AK8" i="8" s="1"/>
  <c r="AL1" i="8"/>
  <c r="AK6" i="8"/>
  <c r="AK7" i="8" s="1"/>
  <c r="BD1" i="8"/>
  <c r="BC6" i="8"/>
  <c r="BC7" i="8" s="1"/>
  <c r="BC4" i="8"/>
  <c r="BC5" i="8" s="1"/>
  <c r="BC8" i="8" s="1"/>
  <c r="BB10" i="8"/>
  <c r="AK9" i="8" l="1"/>
  <c r="AG10" i="8"/>
  <c r="AG11" i="8" s="1"/>
  <c r="BD6" i="8"/>
  <c r="BD7" i="8" s="1"/>
  <c r="BF1" i="8"/>
  <c r="BD4" i="8"/>
  <c r="BD5" i="8" s="1"/>
  <c r="BD8" i="8" s="1"/>
  <c r="AL6" i="8"/>
  <c r="AL7" i="8" s="1"/>
  <c r="AL4" i="8"/>
  <c r="AL5" i="8" s="1"/>
  <c r="AL8" i="8" s="1"/>
  <c r="AM1" i="8"/>
  <c r="BC10" i="8"/>
  <c r="AH10" i="8" s="1"/>
  <c r="AH11" i="8" s="1"/>
  <c r="AL9" i="8" l="1"/>
  <c r="AN1" i="8"/>
  <c r="AM4" i="8"/>
  <c r="AM5" i="8" s="1"/>
  <c r="AM8" i="8" s="1"/>
  <c r="AM6" i="8"/>
  <c r="AM7" i="8" s="1"/>
  <c r="BF6" i="8"/>
  <c r="BF7" i="8" s="1"/>
  <c r="BG1" i="8"/>
  <c r="BF4" i="8"/>
  <c r="BF5" i="8" s="1"/>
  <c r="BF8" i="8" s="1"/>
  <c r="BD10" i="8"/>
  <c r="AI10" i="8" s="1"/>
  <c r="AI11" i="8" s="1"/>
  <c r="AM9" i="8" l="1"/>
  <c r="BF10" i="8"/>
  <c r="AK10" i="8" s="1"/>
  <c r="AK11" i="8" s="1"/>
  <c r="BH1" i="8"/>
  <c r="BG4" i="8"/>
  <c r="BG5" i="8" s="1"/>
  <c r="BG8" i="8" s="1"/>
  <c r="BG6" i="8"/>
  <c r="BG7" i="8" s="1"/>
  <c r="AN6" i="8"/>
  <c r="AN7" i="8" s="1"/>
  <c r="AO1" i="8"/>
  <c r="AN4" i="8"/>
  <c r="AN5" i="8" s="1"/>
  <c r="AN8" i="8" s="1"/>
  <c r="AN9" i="8" l="1"/>
  <c r="BG10" i="8"/>
  <c r="AL10" i="8" s="1"/>
  <c r="AL11" i="8" s="1"/>
  <c r="AO4" i="8"/>
  <c r="AO5" i="8" s="1"/>
  <c r="AO8" i="8" s="1"/>
  <c r="AP1" i="8"/>
  <c r="AO6" i="8"/>
  <c r="AO7" i="8" s="1"/>
  <c r="BH4" i="8"/>
  <c r="BH5" i="8" s="1"/>
  <c r="BH8" i="8" s="1"/>
  <c r="BI1" i="8"/>
  <c r="BH6" i="8"/>
  <c r="BH7" i="8" s="1"/>
  <c r="AO9" i="8" l="1"/>
  <c r="BH10" i="8"/>
  <c r="AM10" i="8" s="1"/>
  <c r="AM11" i="8" s="1"/>
  <c r="BI6" i="8"/>
  <c r="BI7" i="8" s="1"/>
  <c r="BI4" i="8"/>
  <c r="BI5" i="8" s="1"/>
  <c r="BI8" i="8" s="1"/>
  <c r="BJ1" i="8"/>
  <c r="AP6" i="8"/>
  <c r="AP7" i="8" s="1"/>
  <c r="AP4" i="8"/>
  <c r="AP5" i="8" s="1"/>
  <c r="AP8" i="8" s="1"/>
  <c r="AQ1" i="8"/>
  <c r="AP9" i="8" l="1"/>
  <c r="BI10" i="8"/>
  <c r="AN10" i="8" s="1"/>
  <c r="AN11" i="8" s="1"/>
  <c r="AR1" i="8"/>
  <c r="AQ6" i="8"/>
  <c r="AQ7" i="8" s="1"/>
  <c r="AQ4" i="8"/>
  <c r="AQ5" i="8" s="1"/>
  <c r="AQ8" i="8" s="1"/>
  <c r="BJ4" i="8"/>
  <c r="BJ5" i="8" s="1"/>
  <c r="BJ8" i="8" s="1"/>
  <c r="BK1" i="8"/>
  <c r="BJ6" i="8"/>
  <c r="BJ7" i="8" s="1"/>
  <c r="BJ10" i="8" l="1"/>
  <c r="AO10" i="8" s="1"/>
  <c r="AO11" i="8" s="1"/>
  <c r="AQ9" i="8"/>
  <c r="AR4" i="8"/>
  <c r="AR5" i="8" s="1"/>
  <c r="AR8" i="8" s="1"/>
  <c r="AR6" i="8"/>
  <c r="AR7" i="8" s="1"/>
  <c r="AR9" i="8" s="1"/>
  <c r="AS1" i="8"/>
  <c r="BL1" i="8"/>
  <c r="BK4" i="8"/>
  <c r="BK5" i="8" s="1"/>
  <c r="BK8" i="8" s="1"/>
  <c r="BK6" i="8"/>
  <c r="BK7" i="8" s="1"/>
  <c r="BM1" i="8" l="1"/>
  <c r="BL6" i="8"/>
  <c r="BL7" i="8" s="1"/>
  <c r="BL4" i="8"/>
  <c r="BL5" i="8" s="1"/>
  <c r="BL8" i="8" s="1"/>
  <c r="BK10" i="8"/>
  <c r="AP10" i="8" s="1"/>
  <c r="AP11" i="8" s="1"/>
  <c r="AS6" i="8"/>
  <c r="AS7" i="8" s="1"/>
  <c r="AS4" i="8"/>
  <c r="AS5" i="8" s="1"/>
  <c r="AS8" i="8" s="1"/>
  <c r="AS9" i="8" l="1"/>
  <c r="AT9" i="8" s="1"/>
  <c r="BL10" i="8"/>
  <c r="AQ10" i="8" s="1"/>
  <c r="AQ11" i="8" s="1"/>
  <c r="BN1" i="8"/>
  <c r="BM4" i="8"/>
  <c r="BM5" i="8" s="1"/>
  <c r="BM8" i="8" s="1"/>
  <c r="BM6" i="8"/>
  <c r="BM7" i="8" s="1"/>
  <c r="BM10" i="8" l="1"/>
  <c r="AR10" i="8" s="1"/>
  <c r="AR11" i="8" s="1"/>
  <c r="BN4" i="8"/>
  <c r="BN5" i="8" s="1"/>
  <c r="BN8" i="8" s="1"/>
  <c r="BN6" i="8"/>
  <c r="BN7" i="8" s="1"/>
  <c r="BN10" i="8" l="1"/>
  <c r="AS10" i="8" s="1"/>
  <c r="BO10" i="8" l="1"/>
  <c r="AT10" i="8"/>
  <c r="AS11" i="8"/>
  <c r="AT11" i="8" s="1"/>
  <c r="T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Per-Sune Forsberg</author>
  </authors>
  <commentList>
    <comment ref="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Per-Sune Forsberg:</t>
        </r>
        <r>
          <rPr>
            <sz val="9"/>
            <color indexed="81"/>
            <rFont val="Tahoma"/>
            <family val="2"/>
          </rPr>
          <t xml:space="preserve">
OBS, 
Spelhandicap skall skrivas med minus tecken ex; (-10), 
om värdet är plushandicap då skall det skrivas ex; (2).</t>
        </r>
      </text>
    </comment>
  </commentList>
</comments>
</file>

<file path=xl/sharedStrings.xml><?xml version="1.0" encoding="utf-8"?>
<sst xmlns="http://schemas.openxmlformats.org/spreadsheetml/2006/main" count="55" uniqueCount="43">
  <si>
    <t>DATUM</t>
  </si>
  <si>
    <t>ECLECTIC</t>
  </si>
  <si>
    <t>UT</t>
  </si>
  <si>
    <t>IN</t>
  </si>
  <si>
    <t>Res</t>
  </si>
  <si>
    <t>Sum</t>
  </si>
  <si>
    <t>Eclectic</t>
  </si>
  <si>
    <t>Sista</t>
  </si>
  <si>
    <t>Brutto</t>
  </si>
  <si>
    <t>Netto</t>
  </si>
  <si>
    <t>Match</t>
  </si>
  <si>
    <t>S-Hcp</t>
  </si>
  <si>
    <t>Korrigera Spel-HcP innan makrot körs.</t>
  </si>
  <si>
    <t>A</t>
  </si>
  <si>
    <t>Antal tävlingar =</t>
  </si>
  <si>
    <t>Första</t>
  </si>
  <si>
    <t>Spel-HcP =</t>
  </si>
  <si>
    <t>Särskiljning</t>
  </si>
  <si>
    <t>18:e hålet=</t>
  </si>
  <si>
    <t>S.9=</t>
  </si>
  <si>
    <t>S.6=</t>
  </si>
  <si>
    <t>S.3=</t>
  </si>
  <si>
    <t>1,5 p</t>
  </si>
  <si>
    <t>2 p</t>
  </si>
  <si>
    <t>1 p</t>
  </si>
  <si>
    <t>0,5 p</t>
  </si>
  <si>
    <t>=</t>
  </si>
  <si>
    <t>Poäng</t>
  </si>
  <si>
    <t>Eclectic värden =</t>
  </si>
  <si>
    <t>Eclectic brutto</t>
  </si>
  <si>
    <t>Senaste rond brutto</t>
  </si>
  <si>
    <t>Kvo</t>
  </si>
  <si>
    <t>Särskilljning Eclectic Brutto</t>
  </si>
  <si>
    <t>Hål nr</t>
  </si>
  <si>
    <t>Summering Eclectic Netto</t>
  </si>
  <si>
    <t>Side Match</t>
  </si>
  <si>
    <t>Reserverad</t>
  </si>
  <si>
    <t>Tot</t>
  </si>
  <si>
    <t>Par</t>
  </si>
  <si>
    <t>Index3ver2</t>
  </si>
  <si>
    <t>Tee 56</t>
  </si>
  <si>
    <t>Al´s Side Match</t>
  </si>
  <si>
    <t>Håkan Öhlander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</si>
</sst>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&quot;Index  &quot;0"/>
    <numFmt numFmtId="166" formatCode="&quot;Hål  &quot;0"/>
    <numFmt numFmtId="167" formatCode="&quot;(Slope -0,75%)   &quot;0.00"/>
    <numFmt numFmtId="168" formatCode="&quot;För + HcP  &quot;0.00"/>
    <numFmt numFmtId="169" formatCode="0.00&quot; Kopiera värde ti målcell&quot;"/>
    <numFmt numFmtId="170" formatCode="0.0&quot; p &quot;"/>
    <numFmt numFmtId="171" formatCode="0&quot; st &quot;"/>
    <numFmt numFmtId="172" formatCode="&quot;19 - Index =  &quot;0"/>
  </numFmts>
  <fonts count="1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22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MS Sans Serif"/>
      <family val="2"/>
    </font>
    <font>
      <b/>
      <sz val="11"/>
      <name val="Arial"/>
      <family val="2"/>
    </font>
    <font>
      <sz val="11"/>
      <name val="MS Sans Serif"/>
      <family val="2"/>
    </font>
    <font>
      <b/>
      <sz val="11"/>
      <color indexed="51"/>
      <name val="Arial"/>
      <family val="2"/>
    </font>
    <font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1" applyAlignment="1">
      <alignment vertical="center"/>
    </xf>
    <xf numFmtId="169" fontId="4" fillId="2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65" fontId="5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2" fontId="6" fillId="3" borderId="1" xfId="1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4" fillId="2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5" fillId="5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2" fontId="5" fillId="0" borderId="3" xfId="0" applyNumberFormat="1" applyFont="1" applyBorder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vertical="center"/>
    </xf>
    <xf numFmtId="167" fontId="4" fillId="9" borderId="1" xfId="0" applyNumberFormat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70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71" fontId="11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71" fontId="14" fillId="0" borderId="1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" fontId="11" fillId="8" borderId="11" xfId="0" applyNumberFormat="1" applyFont="1" applyFill="1" applyBorder="1" applyAlignment="1">
      <alignment horizontal="center" vertical="center"/>
    </xf>
    <xf numFmtId="1" fontId="11" fillId="8" borderId="10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2" fontId="14" fillId="5" borderId="9" xfId="0" applyNumberFormat="1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" fontId="16" fillId="0" borderId="12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2" fontId="4" fillId="9" borderId="0" xfId="0" applyNumberFormat="1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64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1" fontId="11" fillId="0" borderId="8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readingOrder="1"/>
    </xf>
    <xf numFmtId="0" fontId="15" fillId="0" borderId="10" xfId="0" applyFont="1" applyBorder="1" applyAlignment="1">
      <alignment horizontal="center" vertical="center" readingOrder="1"/>
    </xf>
    <xf numFmtId="0" fontId="15" fillId="0" borderId="11" xfId="0" applyFont="1" applyBorder="1" applyAlignment="1">
      <alignment horizontal="center" vertical="center" readingOrder="1"/>
    </xf>
    <xf numFmtId="0" fontId="1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11" fillId="5" borderId="8" xfId="0" applyNumberFormat="1" applyFont="1" applyFill="1" applyBorder="1" applyAlignment="1">
      <alignment horizontal="left" vertical="center"/>
    </xf>
    <xf numFmtId="0" fontId="15" fillId="5" borderId="10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" fontId="11" fillId="0" borderId="8" xfId="0" applyNumberFormat="1" applyFont="1" applyBorder="1" applyAlignment="1">
      <alignment vertical="center"/>
    </xf>
    <xf numFmtId="1" fontId="11" fillId="0" borderId="10" xfId="0" applyNumberFormat="1" applyFont="1" applyBorder="1" applyAlignment="1">
      <alignment vertical="center"/>
    </xf>
    <xf numFmtId="1" fontId="11" fillId="0" borderId="11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2" fontId="4" fillId="9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_a_mall_Kopia_5_Test av formler i ATs MALL" xfId="1" xr:uid="{00000000-0005-0000-0000-000001000000}"/>
  </cellStyles>
  <dxfs count="5"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neDrive\Dokument\Als_Onsdagsgolf\Registrering\AA_Datum_1_Regsida.xlsx" TargetMode="External"/><Relationship Id="rId1" Type="http://schemas.openxmlformats.org/officeDocument/2006/relationships/externalLinkPath" Target="AA_Datum_1_Regsid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neDrive\Dokument\Als_Onsdagsgolf\Registrering\AA_Datum_2_Regsida.xlsx" TargetMode="External"/><Relationship Id="rId1" Type="http://schemas.openxmlformats.org/officeDocument/2006/relationships/externalLinkPath" Target="AA_Datum_2_Regs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a0cf9ad2d593ad8e" itemId="a0cf9ad2d593ad8e!4480">
      <xxl21:absoluteUrl r:id="rId2"/>
    </xxl21:alternateUrls>
    <sheetNames>
      <sheetName val="Blad1"/>
      <sheetName val="Blad2"/>
      <sheetName val="Blad3"/>
      <sheetName val="Datum_1_Regsida"/>
      <sheetName val="Blad1Datum_1_Regsida"/>
    </sheetNames>
    <sheetDataSet>
      <sheetData sheetId="0">
        <row r="6">
          <cell r="A6">
            <v>45462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a0cf9ad2d593ad8e" itemId="a0cf9ad2d593ad8e!4481">
      <xxl21:absoluteUrl r:id="rId2"/>
    </xxl21:alternateUrls>
    <sheetNames>
      <sheetName val="Blad1"/>
      <sheetName val="Blad2"/>
      <sheetName val="Blad3"/>
      <sheetName val="Datum_2_Regsida"/>
    </sheetNames>
    <sheetDataSet>
      <sheetData sheetId="0">
        <row r="11">
          <cell r="A11">
            <v>45292</v>
          </cell>
        </row>
      </sheetData>
      <sheetData sheetId="1"/>
      <sheetData sheetId="2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CY19"/>
  <sheetViews>
    <sheetView tabSelected="1" zoomScaleNormal="100" workbookViewId="0"/>
  </sheetViews>
  <sheetFormatPr defaultColWidth="11.6640625" defaultRowHeight="13.8" x14ac:dyDescent="0.25"/>
  <cols>
    <col min="1" max="1" width="12.33203125" style="94" bestFit="1" customWidth="1"/>
    <col min="2" max="9" width="5.5546875" style="94" bestFit="1" customWidth="1"/>
    <col min="10" max="10" width="4.88671875" style="94" bestFit="1" customWidth="1"/>
    <col min="11" max="11" width="6.6640625" style="95" bestFit="1" customWidth="1"/>
    <col min="12" max="15" width="5.5546875" style="94" bestFit="1" customWidth="1"/>
    <col min="16" max="16" width="5.21875" style="94" bestFit="1" customWidth="1"/>
    <col min="17" max="17" width="5.5546875" style="94" bestFit="1" customWidth="1"/>
    <col min="18" max="18" width="6.6640625" style="94" bestFit="1" customWidth="1"/>
    <col min="19" max="19" width="5.5546875" style="94" bestFit="1" customWidth="1"/>
    <col min="20" max="20" width="6.6640625" style="94" bestFit="1" customWidth="1"/>
    <col min="21" max="21" width="6.77734375" style="95" bestFit="1" customWidth="1"/>
    <col min="22" max="22" width="6.33203125" style="95" bestFit="1" customWidth="1"/>
    <col min="23" max="23" width="6.5546875" style="94" bestFit="1" customWidth="1"/>
    <col min="24" max="24" width="5.77734375" style="94" bestFit="1" customWidth="1"/>
    <col min="25" max="25" width="6.44140625" style="94" bestFit="1" customWidth="1"/>
    <col min="26" max="26" width="4.6640625" style="1" hidden="1" customWidth="1"/>
    <col min="27" max="34" width="21.77734375" style="8" hidden="1" customWidth="1"/>
    <col min="35" max="35" width="21.33203125" style="8" hidden="1" customWidth="1"/>
    <col min="36" max="36" width="2" style="8" hidden="1" customWidth="1"/>
    <col min="37" max="40" width="21.77734375" style="8" hidden="1" customWidth="1"/>
    <col min="41" max="41" width="21.33203125" style="8" hidden="1" customWidth="1"/>
    <col min="42" max="44" width="21.77734375" style="8" hidden="1" customWidth="1"/>
    <col min="45" max="45" width="21.33203125" style="8" hidden="1" customWidth="1"/>
    <col min="46" max="46" width="4.77734375" style="8" hidden="1" customWidth="1"/>
    <col min="47" max="47" width="11.33203125" style="8" hidden="1" customWidth="1"/>
    <col min="48" max="56" width="16" style="8" hidden="1" customWidth="1"/>
    <col min="57" max="57" width="1.33203125" style="8" hidden="1" customWidth="1"/>
    <col min="58" max="66" width="16" style="8" hidden="1" customWidth="1"/>
    <col min="67" max="67" width="3.5546875" style="8" hidden="1" customWidth="1"/>
    <col min="68" max="75" width="4" style="8" hidden="1" customWidth="1"/>
    <col min="76" max="77" width="3.5546875" style="8" hidden="1" customWidth="1"/>
    <col min="78" max="81" width="4" style="8" hidden="1" customWidth="1"/>
    <col min="82" max="82" width="3.5546875" style="8" hidden="1" customWidth="1"/>
    <col min="83" max="85" width="4" style="8" hidden="1" customWidth="1"/>
    <col min="86" max="86" width="3.5546875" style="8" hidden="1" customWidth="1"/>
    <col min="87" max="87" width="2.5546875" style="8" hidden="1" customWidth="1"/>
    <col min="88" max="91" width="2.77734375" style="8" hidden="1" customWidth="1"/>
    <col min="92" max="92" width="3.77734375" style="8" hidden="1" customWidth="1"/>
    <col min="93" max="93" width="2.5546875" style="1" hidden="1" customWidth="1"/>
    <col min="94" max="102" width="2.33203125" style="1" hidden="1" customWidth="1"/>
    <col min="103" max="103" width="5.5546875" style="1" hidden="1" customWidth="1"/>
    <col min="104" max="104" width="11.6640625" style="1" customWidth="1"/>
    <col min="105" max="16384" width="11.6640625" style="1"/>
  </cols>
  <sheetData>
    <row r="1" spans="1:103" ht="30" customHeight="1" x14ac:dyDescent="0.35">
      <c r="A1" s="45" t="s">
        <v>42</v>
      </c>
      <c r="B1" s="102" t="s">
        <v>16</v>
      </c>
      <c r="C1" s="102"/>
      <c r="D1" s="102"/>
      <c r="E1" s="98">
        <v>-20</v>
      </c>
      <c r="F1" s="107" t="s">
        <v>12</v>
      </c>
      <c r="G1" s="108"/>
      <c r="H1" s="108"/>
      <c r="I1" s="108"/>
      <c r="J1" s="109"/>
      <c r="K1" s="46" t="s">
        <v>40</v>
      </c>
      <c r="L1" s="110" t="s">
        <v>28</v>
      </c>
      <c r="M1" s="111"/>
      <c r="N1" s="112"/>
      <c r="O1" s="47" t="s">
        <v>31</v>
      </c>
      <c r="P1" s="48">
        <v>0.75</v>
      </c>
      <c r="Q1" s="49" t="s">
        <v>4</v>
      </c>
      <c r="R1" s="48">
        <f>E1*P1</f>
        <v>-15</v>
      </c>
      <c r="S1" s="50" t="s">
        <v>5</v>
      </c>
      <c r="T1" s="48">
        <f>AT11</f>
        <v>-15</v>
      </c>
      <c r="U1" s="51"/>
      <c r="V1" s="45"/>
      <c r="W1" s="103" t="s">
        <v>14</v>
      </c>
      <c r="X1" s="104"/>
      <c r="Y1" s="52">
        <f>COUNT(W12:W19)</f>
        <v>3</v>
      </c>
      <c r="Z1" s="32" t="s">
        <v>13</v>
      </c>
      <c r="AA1" s="7">
        <f>-$R1</f>
        <v>15</v>
      </c>
      <c r="AB1" s="7">
        <f t="shared" ref="AB1:AI1" si="0">AA1</f>
        <v>15</v>
      </c>
      <c r="AC1" s="7">
        <f t="shared" si="0"/>
        <v>15</v>
      </c>
      <c r="AD1" s="7">
        <f t="shared" si="0"/>
        <v>15</v>
      </c>
      <c r="AE1" s="7">
        <f t="shared" si="0"/>
        <v>15</v>
      </c>
      <c r="AF1" s="7">
        <f t="shared" si="0"/>
        <v>15</v>
      </c>
      <c r="AG1" s="7">
        <f t="shared" si="0"/>
        <v>15</v>
      </c>
      <c r="AH1" s="7">
        <f t="shared" si="0"/>
        <v>15</v>
      </c>
      <c r="AI1" s="7">
        <f t="shared" si="0"/>
        <v>15</v>
      </c>
      <c r="AJ1" s="43"/>
      <c r="AK1" s="7">
        <f>AI1</f>
        <v>15</v>
      </c>
      <c r="AL1" s="7">
        <f t="shared" ref="AL1:AS1" si="1">AK1</f>
        <v>15</v>
      </c>
      <c r="AM1" s="7">
        <f t="shared" si="1"/>
        <v>15</v>
      </c>
      <c r="AN1" s="7">
        <f t="shared" si="1"/>
        <v>15</v>
      </c>
      <c r="AO1" s="7">
        <f t="shared" si="1"/>
        <v>15</v>
      </c>
      <c r="AP1" s="7">
        <f t="shared" si="1"/>
        <v>15</v>
      </c>
      <c r="AQ1" s="7">
        <f t="shared" si="1"/>
        <v>15</v>
      </c>
      <c r="AR1" s="7">
        <f t="shared" si="1"/>
        <v>15</v>
      </c>
      <c r="AS1" s="7">
        <f t="shared" si="1"/>
        <v>15</v>
      </c>
      <c r="AU1" s="39">
        <v>19</v>
      </c>
      <c r="AV1" s="7">
        <f>-AA1</f>
        <v>-15</v>
      </c>
      <c r="AW1" s="7">
        <f t="shared" ref="AW1:BD1" si="2">AV1</f>
        <v>-15</v>
      </c>
      <c r="AX1" s="7">
        <f t="shared" si="2"/>
        <v>-15</v>
      </c>
      <c r="AY1" s="7">
        <f t="shared" si="2"/>
        <v>-15</v>
      </c>
      <c r="AZ1" s="7">
        <f t="shared" si="2"/>
        <v>-15</v>
      </c>
      <c r="BA1" s="7">
        <f t="shared" si="2"/>
        <v>-15</v>
      </c>
      <c r="BB1" s="7">
        <f t="shared" si="2"/>
        <v>-15</v>
      </c>
      <c r="BC1" s="7">
        <f t="shared" si="2"/>
        <v>-15</v>
      </c>
      <c r="BD1" s="7">
        <f t="shared" si="2"/>
        <v>-15</v>
      </c>
      <c r="BE1" s="41"/>
      <c r="BF1" s="7">
        <f>BD1</f>
        <v>-15</v>
      </c>
      <c r="BG1" s="7">
        <f t="shared" ref="BG1:BN1" si="3">BF1</f>
        <v>-15</v>
      </c>
      <c r="BH1" s="7">
        <f t="shared" si="3"/>
        <v>-15</v>
      </c>
      <c r="BI1" s="7">
        <f t="shared" si="3"/>
        <v>-15</v>
      </c>
      <c r="BJ1" s="7">
        <f t="shared" si="3"/>
        <v>-15</v>
      </c>
      <c r="BK1" s="7">
        <f t="shared" si="3"/>
        <v>-15</v>
      </c>
      <c r="BL1" s="7">
        <f t="shared" si="3"/>
        <v>-15</v>
      </c>
      <c r="BM1" s="7">
        <f t="shared" si="3"/>
        <v>-15</v>
      </c>
      <c r="BN1" s="7">
        <f t="shared" si="3"/>
        <v>-15</v>
      </c>
      <c r="CP1" s="8"/>
      <c r="CQ1" s="8"/>
      <c r="CR1" s="8"/>
      <c r="CS1" s="8"/>
      <c r="CT1" s="8"/>
      <c r="CU1" s="8"/>
      <c r="CV1" s="8"/>
      <c r="CW1" s="8"/>
      <c r="CX1" s="8"/>
    </row>
    <row r="2" spans="1:103" x14ac:dyDescent="0.25">
      <c r="A2" s="58" t="s">
        <v>33</v>
      </c>
      <c r="B2" s="54">
        <v>1</v>
      </c>
      <c r="C2" s="54">
        <v>2</v>
      </c>
      <c r="D2" s="54">
        <v>3</v>
      </c>
      <c r="E2" s="54">
        <v>4</v>
      </c>
      <c r="F2" s="54">
        <v>5</v>
      </c>
      <c r="G2" s="54">
        <v>6</v>
      </c>
      <c r="H2" s="54">
        <v>7</v>
      </c>
      <c r="I2" s="54">
        <v>8</v>
      </c>
      <c r="J2" s="54">
        <v>9</v>
      </c>
      <c r="K2" s="54" t="s">
        <v>2</v>
      </c>
      <c r="L2" s="54">
        <v>10</v>
      </c>
      <c r="M2" s="54">
        <v>11</v>
      </c>
      <c r="N2" s="54">
        <v>12</v>
      </c>
      <c r="O2" s="54">
        <v>13</v>
      </c>
      <c r="P2" s="54">
        <v>14</v>
      </c>
      <c r="Q2" s="54">
        <v>15</v>
      </c>
      <c r="R2" s="54">
        <v>16</v>
      </c>
      <c r="S2" s="54">
        <v>17</v>
      </c>
      <c r="T2" s="54">
        <v>18</v>
      </c>
      <c r="U2" s="54" t="s">
        <v>3</v>
      </c>
      <c r="V2" s="54" t="s">
        <v>37</v>
      </c>
      <c r="W2" s="55"/>
      <c r="X2" s="55"/>
      <c r="Y2" s="56"/>
      <c r="AA2" s="9">
        <v>1</v>
      </c>
      <c r="AB2" s="9">
        <f t="shared" ref="AB2:AI2" si="4">AA2+1</f>
        <v>2</v>
      </c>
      <c r="AC2" s="9">
        <f t="shared" si="4"/>
        <v>3</v>
      </c>
      <c r="AD2" s="9">
        <f t="shared" si="4"/>
        <v>4</v>
      </c>
      <c r="AE2" s="9">
        <f t="shared" si="4"/>
        <v>5</v>
      </c>
      <c r="AF2" s="9">
        <f t="shared" si="4"/>
        <v>6</v>
      </c>
      <c r="AG2" s="9">
        <f t="shared" si="4"/>
        <v>7</v>
      </c>
      <c r="AH2" s="9">
        <f t="shared" si="4"/>
        <v>8</v>
      </c>
      <c r="AI2" s="9">
        <f t="shared" si="4"/>
        <v>9</v>
      </c>
      <c r="AJ2" s="41"/>
      <c r="AK2" s="9">
        <f>AI2+1</f>
        <v>10</v>
      </c>
      <c r="AL2" s="9">
        <f t="shared" ref="AL2:AS2" si="5">AK2+1</f>
        <v>11</v>
      </c>
      <c r="AM2" s="9">
        <f t="shared" si="5"/>
        <v>12</v>
      </c>
      <c r="AN2" s="9">
        <f t="shared" si="5"/>
        <v>13</v>
      </c>
      <c r="AO2" s="9">
        <f t="shared" si="5"/>
        <v>14</v>
      </c>
      <c r="AP2" s="9">
        <f t="shared" si="5"/>
        <v>15</v>
      </c>
      <c r="AQ2" s="9">
        <f t="shared" si="5"/>
        <v>16</v>
      </c>
      <c r="AR2" s="9">
        <f t="shared" si="5"/>
        <v>17</v>
      </c>
      <c r="AS2" s="9">
        <f t="shared" si="5"/>
        <v>18</v>
      </c>
      <c r="AU2" s="10">
        <f>IF(X4&gt;0,1,0)</f>
        <v>0</v>
      </c>
      <c r="AV2" s="9">
        <v>1</v>
      </c>
      <c r="AW2" s="9">
        <f t="shared" ref="AW2:BD2" si="6">AV2+1</f>
        <v>2</v>
      </c>
      <c r="AX2" s="9">
        <f t="shared" si="6"/>
        <v>3</v>
      </c>
      <c r="AY2" s="9">
        <f t="shared" si="6"/>
        <v>4</v>
      </c>
      <c r="AZ2" s="9">
        <f t="shared" si="6"/>
        <v>5</v>
      </c>
      <c r="BA2" s="9">
        <f t="shared" si="6"/>
        <v>6</v>
      </c>
      <c r="BB2" s="9">
        <f t="shared" si="6"/>
        <v>7</v>
      </c>
      <c r="BC2" s="9">
        <f t="shared" si="6"/>
        <v>8</v>
      </c>
      <c r="BD2" s="9">
        <f t="shared" si="6"/>
        <v>9</v>
      </c>
      <c r="BE2" s="41"/>
      <c r="BF2" s="9">
        <f>BD2+1</f>
        <v>10</v>
      </c>
      <c r="BG2" s="9">
        <f t="shared" ref="BG2:BN2" si="7">BF2+1</f>
        <v>11</v>
      </c>
      <c r="BH2" s="9">
        <f t="shared" si="7"/>
        <v>12</v>
      </c>
      <c r="BI2" s="9">
        <f t="shared" si="7"/>
        <v>13</v>
      </c>
      <c r="BJ2" s="9">
        <f t="shared" si="7"/>
        <v>14</v>
      </c>
      <c r="BK2" s="9">
        <f t="shared" si="7"/>
        <v>15</v>
      </c>
      <c r="BL2" s="9">
        <f t="shared" si="7"/>
        <v>16</v>
      </c>
      <c r="BM2" s="9">
        <f t="shared" si="7"/>
        <v>17</v>
      </c>
      <c r="BN2" s="9">
        <f t="shared" si="7"/>
        <v>18</v>
      </c>
      <c r="CK2" s="27"/>
      <c r="CL2" s="27"/>
      <c r="CM2" s="27"/>
      <c r="CN2" s="28"/>
      <c r="CP2" s="8"/>
      <c r="CQ2" s="8"/>
      <c r="CR2" s="8"/>
      <c r="CS2" s="8"/>
      <c r="CT2" s="8"/>
      <c r="CU2" s="8"/>
      <c r="CV2" s="8"/>
      <c r="CW2" s="8"/>
      <c r="CX2" s="8"/>
    </row>
    <row r="3" spans="1:103" x14ac:dyDescent="0.25">
      <c r="A3" s="90" t="s">
        <v>38</v>
      </c>
      <c r="B3" s="59">
        <v>5</v>
      </c>
      <c r="C3" s="59">
        <v>4</v>
      </c>
      <c r="D3" s="59">
        <v>3</v>
      </c>
      <c r="E3" s="59">
        <v>4</v>
      </c>
      <c r="F3" s="59">
        <v>3</v>
      </c>
      <c r="G3" s="59">
        <v>5</v>
      </c>
      <c r="H3" s="59">
        <v>4</v>
      </c>
      <c r="I3" s="59">
        <v>4</v>
      </c>
      <c r="J3" s="59">
        <v>3</v>
      </c>
      <c r="K3" s="59">
        <f>SUM(B3:J3)</f>
        <v>35</v>
      </c>
      <c r="L3" s="59">
        <v>4</v>
      </c>
      <c r="M3" s="59">
        <v>4</v>
      </c>
      <c r="N3" s="59">
        <v>4</v>
      </c>
      <c r="O3" s="59">
        <v>4</v>
      </c>
      <c r="P3" s="59">
        <v>3</v>
      </c>
      <c r="Q3" s="59">
        <v>5</v>
      </c>
      <c r="R3" s="59">
        <v>4</v>
      </c>
      <c r="S3" s="59">
        <v>4</v>
      </c>
      <c r="T3" s="59">
        <v>3</v>
      </c>
      <c r="U3" s="59">
        <f>SUM(L3:T3)</f>
        <v>35</v>
      </c>
      <c r="V3" s="59">
        <v>70</v>
      </c>
      <c r="W3" s="59"/>
      <c r="X3" s="59"/>
      <c r="Y3" s="59"/>
      <c r="AA3" s="11">
        <f t="shared" ref="AA3:AI3" si="8">B4</f>
        <v>9</v>
      </c>
      <c r="AB3" s="11">
        <f t="shared" si="8"/>
        <v>5</v>
      </c>
      <c r="AC3" s="11">
        <f t="shared" si="8"/>
        <v>13</v>
      </c>
      <c r="AD3" s="11">
        <f t="shared" si="8"/>
        <v>11</v>
      </c>
      <c r="AE3" s="11">
        <f t="shared" si="8"/>
        <v>15</v>
      </c>
      <c r="AF3" s="11">
        <f t="shared" si="8"/>
        <v>1</v>
      </c>
      <c r="AG3" s="11">
        <f t="shared" si="8"/>
        <v>7</v>
      </c>
      <c r="AH3" s="11">
        <f t="shared" si="8"/>
        <v>3</v>
      </c>
      <c r="AI3" s="11">
        <f t="shared" si="8"/>
        <v>17</v>
      </c>
      <c r="AJ3" s="41"/>
      <c r="AK3" s="11">
        <f t="shared" ref="AK3:AS3" si="9">L4</f>
        <v>14</v>
      </c>
      <c r="AL3" s="11">
        <f t="shared" si="9"/>
        <v>12</v>
      </c>
      <c r="AM3" s="11">
        <f t="shared" si="9"/>
        <v>4</v>
      </c>
      <c r="AN3" s="11">
        <f t="shared" si="9"/>
        <v>8</v>
      </c>
      <c r="AO3" s="11">
        <f t="shared" si="9"/>
        <v>16</v>
      </c>
      <c r="AP3" s="11">
        <f t="shared" si="9"/>
        <v>6</v>
      </c>
      <c r="AQ3" s="11">
        <f t="shared" si="9"/>
        <v>2</v>
      </c>
      <c r="AR3" s="11">
        <f t="shared" si="9"/>
        <v>10</v>
      </c>
      <c r="AS3" s="11">
        <f t="shared" si="9"/>
        <v>18</v>
      </c>
      <c r="AV3" s="40">
        <f t="shared" ref="AV3:BN3" si="10">$AU$1-AA3</f>
        <v>10</v>
      </c>
      <c r="AW3" s="40">
        <f t="shared" si="10"/>
        <v>14</v>
      </c>
      <c r="AX3" s="40">
        <f t="shared" si="10"/>
        <v>6</v>
      </c>
      <c r="AY3" s="40">
        <f t="shared" si="10"/>
        <v>8</v>
      </c>
      <c r="AZ3" s="40">
        <f t="shared" si="10"/>
        <v>4</v>
      </c>
      <c r="BA3" s="40">
        <f t="shared" si="10"/>
        <v>18</v>
      </c>
      <c r="BB3" s="40">
        <f t="shared" si="10"/>
        <v>12</v>
      </c>
      <c r="BC3" s="40">
        <f t="shared" si="10"/>
        <v>16</v>
      </c>
      <c r="BD3" s="40">
        <f t="shared" si="10"/>
        <v>2</v>
      </c>
      <c r="BE3" s="41"/>
      <c r="BF3" s="40">
        <f t="shared" si="10"/>
        <v>5</v>
      </c>
      <c r="BG3" s="40">
        <f t="shared" si="10"/>
        <v>7</v>
      </c>
      <c r="BH3" s="40">
        <f t="shared" si="10"/>
        <v>15</v>
      </c>
      <c r="BI3" s="40">
        <f t="shared" si="10"/>
        <v>11</v>
      </c>
      <c r="BJ3" s="40">
        <f t="shared" si="10"/>
        <v>3</v>
      </c>
      <c r="BK3" s="40">
        <f t="shared" si="10"/>
        <v>13</v>
      </c>
      <c r="BL3" s="40">
        <f t="shared" si="10"/>
        <v>17</v>
      </c>
      <c r="BM3" s="40">
        <f t="shared" si="10"/>
        <v>9</v>
      </c>
      <c r="BN3" s="40">
        <f t="shared" si="10"/>
        <v>1</v>
      </c>
      <c r="CP3" s="8"/>
      <c r="CQ3" s="8"/>
      <c r="CR3" s="8"/>
      <c r="CS3" s="8"/>
      <c r="CT3" s="8"/>
      <c r="CU3" s="8"/>
      <c r="CV3" s="8"/>
      <c r="CW3" s="8"/>
      <c r="CX3" s="8"/>
    </row>
    <row r="4" spans="1:103" s="3" customFormat="1" x14ac:dyDescent="0.25">
      <c r="A4" s="90" t="s">
        <v>39</v>
      </c>
      <c r="B4" s="59">
        <v>9</v>
      </c>
      <c r="C4" s="59">
        <v>5</v>
      </c>
      <c r="D4" s="59">
        <v>13</v>
      </c>
      <c r="E4" s="59">
        <v>11</v>
      </c>
      <c r="F4" s="59">
        <v>15</v>
      </c>
      <c r="G4" s="59">
        <v>1</v>
      </c>
      <c r="H4" s="59">
        <v>7</v>
      </c>
      <c r="I4" s="59">
        <v>3</v>
      </c>
      <c r="J4" s="59">
        <v>17</v>
      </c>
      <c r="K4" s="97"/>
      <c r="L4" s="59">
        <v>14</v>
      </c>
      <c r="M4" s="59">
        <v>12</v>
      </c>
      <c r="N4" s="59">
        <v>4</v>
      </c>
      <c r="O4" s="59">
        <v>8</v>
      </c>
      <c r="P4" s="59">
        <v>16</v>
      </c>
      <c r="Q4" s="59">
        <v>6</v>
      </c>
      <c r="R4" s="59">
        <v>2</v>
      </c>
      <c r="S4" s="59">
        <v>10</v>
      </c>
      <c r="T4" s="59">
        <v>18</v>
      </c>
      <c r="U4" s="59"/>
      <c r="V4" s="59"/>
      <c r="W4" s="60"/>
      <c r="X4" s="60"/>
      <c r="Y4" s="60"/>
      <c r="AA4" s="6">
        <f t="shared" ref="AA4:AI4" si="11">IF(AA1&gt;AA3-1,AA1-(AA3-1),0)</f>
        <v>7</v>
      </c>
      <c r="AB4" s="6">
        <f t="shared" si="11"/>
        <v>11</v>
      </c>
      <c r="AC4" s="6">
        <f t="shared" si="11"/>
        <v>3</v>
      </c>
      <c r="AD4" s="6">
        <f t="shared" si="11"/>
        <v>5</v>
      </c>
      <c r="AE4" s="6">
        <f t="shared" si="11"/>
        <v>1</v>
      </c>
      <c r="AF4" s="6">
        <f t="shared" si="11"/>
        <v>15</v>
      </c>
      <c r="AG4" s="6">
        <f t="shared" si="11"/>
        <v>9</v>
      </c>
      <c r="AH4" s="6">
        <f t="shared" si="11"/>
        <v>13</v>
      </c>
      <c r="AI4" s="6">
        <f t="shared" si="11"/>
        <v>0</v>
      </c>
      <c r="AJ4" s="41"/>
      <c r="AK4" s="6">
        <f t="shared" ref="AK4:AS4" si="12">IF(AK1&gt;AK3-1,AK1-(AK3-1),0)</f>
        <v>2</v>
      </c>
      <c r="AL4" s="6">
        <f t="shared" si="12"/>
        <v>4</v>
      </c>
      <c r="AM4" s="6">
        <f t="shared" si="12"/>
        <v>12</v>
      </c>
      <c r="AN4" s="6">
        <f t="shared" si="12"/>
        <v>8</v>
      </c>
      <c r="AO4" s="6">
        <f t="shared" si="12"/>
        <v>0</v>
      </c>
      <c r="AP4" s="6">
        <f t="shared" si="12"/>
        <v>10</v>
      </c>
      <c r="AQ4" s="6">
        <f t="shared" si="12"/>
        <v>14</v>
      </c>
      <c r="AR4" s="6">
        <f t="shared" si="12"/>
        <v>6</v>
      </c>
      <c r="AS4" s="6">
        <f t="shared" si="12"/>
        <v>0</v>
      </c>
      <c r="AT4" s="12"/>
      <c r="AU4" s="12"/>
      <c r="AV4" s="6">
        <f t="shared" ref="AV4:BD4" si="13">IF(AV1&gt;AV3-1,AV1-(AV3-1),0)</f>
        <v>0</v>
      </c>
      <c r="AW4" s="6">
        <f t="shared" si="13"/>
        <v>0</v>
      </c>
      <c r="AX4" s="6">
        <f t="shared" si="13"/>
        <v>0</v>
      </c>
      <c r="AY4" s="6">
        <f t="shared" si="13"/>
        <v>0</v>
      </c>
      <c r="AZ4" s="6">
        <f t="shared" si="13"/>
        <v>0</v>
      </c>
      <c r="BA4" s="6">
        <f t="shared" si="13"/>
        <v>0</v>
      </c>
      <c r="BB4" s="6">
        <f t="shared" si="13"/>
        <v>0</v>
      </c>
      <c r="BC4" s="6">
        <f t="shared" si="13"/>
        <v>0</v>
      </c>
      <c r="BD4" s="6">
        <f t="shared" si="13"/>
        <v>0</v>
      </c>
      <c r="BE4" s="41"/>
      <c r="BF4" s="6">
        <f t="shared" ref="BF4:BN4" si="14">IF(BF1&gt;BF3-1,BF1-(BF3-1),0)</f>
        <v>0</v>
      </c>
      <c r="BG4" s="6">
        <f t="shared" si="14"/>
        <v>0</v>
      </c>
      <c r="BH4" s="6">
        <f t="shared" si="14"/>
        <v>0</v>
      </c>
      <c r="BI4" s="6">
        <f t="shared" si="14"/>
        <v>0</v>
      </c>
      <c r="BJ4" s="6">
        <f t="shared" si="14"/>
        <v>0</v>
      </c>
      <c r="BK4" s="6">
        <f t="shared" si="14"/>
        <v>0</v>
      </c>
      <c r="BL4" s="6">
        <f t="shared" si="14"/>
        <v>0</v>
      </c>
      <c r="BM4" s="6">
        <f t="shared" si="14"/>
        <v>0</v>
      </c>
      <c r="BN4" s="6">
        <f t="shared" si="14"/>
        <v>0</v>
      </c>
      <c r="BO4" s="13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13"/>
      <c r="CJ4" s="13"/>
      <c r="CK4" s="13"/>
      <c r="CL4" s="13"/>
      <c r="CM4" s="13"/>
      <c r="CN4" s="13"/>
      <c r="CO4" s="1"/>
      <c r="CP4" s="8"/>
      <c r="CQ4" s="8"/>
      <c r="CR4" s="8"/>
      <c r="CS4" s="8"/>
      <c r="CT4" s="8"/>
      <c r="CU4" s="8"/>
      <c r="CV4" s="8"/>
      <c r="CW4" s="8"/>
      <c r="CX4" s="8"/>
    </row>
    <row r="5" spans="1:103" x14ac:dyDescent="0.25">
      <c r="A5" s="61" t="s">
        <v>35</v>
      </c>
      <c r="B5" s="62"/>
      <c r="C5" s="62"/>
      <c r="D5" s="62"/>
      <c r="E5" s="62"/>
      <c r="F5" s="62"/>
      <c r="G5" s="62"/>
      <c r="H5" s="62"/>
      <c r="I5" s="62"/>
      <c r="J5" s="63"/>
      <c r="K5" s="53"/>
      <c r="L5" s="63" t="s">
        <v>23</v>
      </c>
      <c r="M5" s="64">
        <f>CJ11</f>
        <v>4</v>
      </c>
      <c r="N5" s="63" t="s">
        <v>22</v>
      </c>
      <c r="O5" s="64">
        <f>CK11</f>
        <v>0</v>
      </c>
      <c r="P5" s="63" t="s">
        <v>24</v>
      </c>
      <c r="Q5" s="64">
        <f>CL11</f>
        <v>1</v>
      </c>
      <c r="R5" s="63" t="s">
        <v>25</v>
      </c>
      <c r="S5" s="64">
        <f>CM11</f>
        <v>0</v>
      </c>
      <c r="T5" s="58" t="s">
        <v>26</v>
      </c>
      <c r="U5" s="58" t="s">
        <v>27</v>
      </c>
      <c r="V5" s="64">
        <f>CN11</f>
        <v>5</v>
      </c>
      <c r="W5" s="113" t="s">
        <v>41</v>
      </c>
      <c r="X5" s="116"/>
      <c r="Y5" s="117"/>
      <c r="AA5" s="6">
        <f t="shared" ref="AA5:AI5" si="15">IF(AA4&gt;=0,IF(AA4&lt;1,AA4,IF(AA4&gt;=2,1,0)))</f>
        <v>1</v>
      </c>
      <c r="AB5" s="6">
        <f t="shared" si="15"/>
        <v>1</v>
      </c>
      <c r="AC5" s="6">
        <f t="shared" si="15"/>
        <v>1</v>
      </c>
      <c r="AD5" s="6">
        <f t="shared" si="15"/>
        <v>1</v>
      </c>
      <c r="AE5" s="6">
        <f t="shared" si="15"/>
        <v>0</v>
      </c>
      <c r="AF5" s="6">
        <f t="shared" si="15"/>
        <v>1</v>
      </c>
      <c r="AG5" s="6">
        <f t="shared" si="15"/>
        <v>1</v>
      </c>
      <c r="AH5" s="6">
        <f t="shared" si="15"/>
        <v>1</v>
      </c>
      <c r="AI5" s="6">
        <f t="shared" si="15"/>
        <v>0</v>
      </c>
      <c r="AJ5" s="41"/>
      <c r="AK5" s="6">
        <f t="shared" ref="AK5:AS5" si="16">IF(AK4&gt;=0,IF(AK4&lt;1,AK4,IF(AK4&gt;=2,1,0)))</f>
        <v>1</v>
      </c>
      <c r="AL5" s="6">
        <f t="shared" si="16"/>
        <v>1</v>
      </c>
      <c r="AM5" s="6">
        <f t="shared" si="16"/>
        <v>1</v>
      </c>
      <c r="AN5" s="6">
        <f t="shared" si="16"/>
        <v>1</v>
      </c>
      <c r="AO5" s="6">
        <f t="shared" si="16"/>
        <v>0</v>
      </c>
      <c r="AP5" s="6">
        <f t="shared" si="16"/>
        <v>1</v>
      </c>
      <c r="AQ5" s="6">
        <f t="shared" si="16"/>
        <v>1</v>
      </c>
      <c r="AR5" s="6">
        <f t="shared" si="16"/>
        <v>1</v>
      </c>
      <c r="AS5" s="6">
        <f t="shared" si="16"/>
        <v>0</v>
      </c>
      <c r="AT5" s="14"/>
      <c r="AU5" s="14"/>
      <c r="AV5" s="6">
        <f t="shared" ref="AV5:BD5" si="17">IF(AV4&gt;=0,IF(AV4&lt;1,AV4,IF(AV4&gt;=2,1,0)))</f>
        <v>0</v>
      </c>
      <c r="AW5" s="6">
        <f t="shared" si="17"/>
        <v>0</v>
      </c>
      <c r="AX5" s="6">
        <f t="shared" si="17"/>
        <v>0</v>
      </c>
      <c r="AY5" s="6">
        <f t="shared" si="17"/>
        <v>0</v>
      </c>
      <c r="AZ5" s="6">
        <f t="shared" si="17"/>
        <v>0</v>
      </c>
      <c r="BA5" s="6">
        <f t="shared" si="17"/>
        <v>0</v>
      </c>
      <c r="BB5" s="6">
        <f t="shared" si="17"/>
        <v>0</v>
      </c>
      <c r="BC5" s="6">
        <f t="shared" si="17"/>
        <v>0</v>
      </c>
      <c r="BD5" s="6">
        <f t="shared" si="17"/>
        <v>0</v>
      </c>
      <c r="BE5" s="41"/>
      <c r="BF5" s="6">
        <f t="shared" ref="BF5:BN5" si="18">IF(BF4&gt;=0,IF(BF4&lt;1,BF4,IF(BF4&gt;=2,1,0)))</f>
        <v>0</v>
      </c>
      <c r="BG5" s="6">
        <f t="shared" si="18"/>
        <v>0</v>
      </c>
      <c r="BH5" s="6">
        <f t="shared" si="18"/>
        <v>0</v>
      </c>
      <c r="BI5" s="6">
        <f t="shared" si="18"/>
        <v>0</v>
      </c>
      <c r="BJ5" s="6">
        <f t="shared" si="18"/>
        <v>0</v>
      </c>
      <c r="BK5" s="6">
        <f t="shared" si="18"/>
        <v>0</v>
      </c>
      <c r="BL5" s="6">
        <f t="shared" si="18"/>
        <v>0</v>
      </c>
      <c r="BM5" s="6">
        <f t="shared" si="18"/>
        <v>0</v>
      </c>
      <c r="BN5" s="6">
        <f t="shared" si="18"/>
        <v>0</v>
      </c>
      <c r="CP5" s="8"/>
      <c r="CQ5" s="8"/>
      <c r="CR5" s="8"/>
      <c r="CS5" s="8"/>
      <c r="CT5" s="8"/>
      <c r="CU5" s="8"/>
      <c r="CV5" s="8"/>
      <c r="CW5" s="8"/>
      <c r="CX5" s="8"/>
    </row>
    <row r="6" spans="1:103" ht="15.6" x14ac:dyDescent="0.25">
      <c r="A6" s="57" t="s">
        <v>17</v>
      </c>
      <c r="B6" s="58"/>
      <c r="C6" s="65"/>
      <c r="D6" s="58"/>
      <c r="E6" s="58"/>
      <c r="F6" s="65"/>
      <c r="G6" s="58"/>
      <c r="H6" s="65"/>
      <c r="I6" s="58"/>
      <c r="J6" s="65"/>
      <c r="K6" s="53"/>
      <c r="L6" s="66" t="s">
        <v>19</v>
      </c>
      <c r="M6" s="67">
        <f>SUM(L13:T13)</f>
        <v>44</v>
      </c>
      <c r="N6" s="66" t="s">
        <v>20</v>
      </c>
      <c r="O6" s="67">
        <f>SUM(O13:T13)</f>
        <v>31</v>
      </c>
      <c r="P6" s="66" t="s">
        <v>21</v>
      </c>
      <c r="Q6" s="67">
        <f>SUM(R13:T13)</f>
        <v>16</v>
      </c>
      <c r="R6" s="105" t="s">
        <v>18</v>
      </c>
      <c r="S6" s="106"/>
      <c r="T6" s="68">
        <f>SUM(T13)</f>
        <v>3</v>
      </c>
      <c r="U6" s="53"/>
      <c r="V6" s="69"/>
      <c r="W6" s="113" t="s">
        <v>30</v>
      </c>
      <c r="X6" s="114"/>
      <c r="Y6" s="115"/>
      <c r="AA6" s="6">
        <f t="shared" ref="AA6:AI6" si="19">IF(AA1&gt;=AA3,1,0)</f>
        <v>1</v>
      </c>
      <c r="AB6" s="6">
        <f t="shared" si="19"/>
        <v>1</v>
      </c>
      <c r="AC6" s="6">
        <f t="shared" si="19"/>
        <v>1</v>
      </c>
      <c r="AD6" s="6">
        <f t="shared" si="19"/>
        <v>1</v>
      </c>
      <c r="AE6" s="6">
        <f t="shared" si="19"/>
        <v>1</v>
      </c>
      <c r="AF6" s="6">
        <f t="shared" si="19"/>
        <v>1</v>
      </c>
      <c r="AG6" s="6">
        <f t="shared" si="19"/>
        <v>1</v>
      </c>
      <c r="AH6" s="6">
        <f t="shared" si="19"/>
        <v>1</v>
      </c>
      <c r="AI6" s="6">
        <f t="shared" si="19"/>
        <v>0</v>
      </c>
      <c r="AJ6" s="41"/>
      <c r="AK6" s="6">
        <f t="shared" ref="AK6:AS6" si="20">IF(AK1&gt;=AK3,1,0)</f>
        <v>1</v>
      </c>
      <c r="AL6" s="6">
        <f t="shared" si="20"/>
        <v>1</v>
      </c>
      <c r="AM6" s="6">
        <f t="shared" si="20"/>
        <v>1</v>
      </c>
      <c r="AN6" s="6">
        <f t="shared" si="20"/>
        <v>1</v>
      </c>
      <c r="AO6" s="6">
        <f t="shared" si="20"/>
        <v>0</v>
      </c>
      <c r="AP6" s="6">
        <f t="shared" si="20"/>
        <v>1</v>
      </c>
      <c r="AQ6" s="6">
        <f t="shared" si="20"/>
        <v>1</v>
      </c>
      <c r="AR6" s="6">
        <f t="shared" si="20"/>
        <v>1</v>
      </c>
      <c r="AS6" s="6">
        <f t="shared" si="20"/>
        <v>0</v>
      </c>
      <c r="AT6" s="14"/>
      <c r="AU6" s="14"/>
      <c r="AV6" s="6">
        <f t="shared" ref="AV6:BD6" si="21">IF(AV1&gt;=AV3,1,0)</f>
        <v>0</v>
      </c>
      <c r="AW6" s="6">
        <f t="shared" si="21"/>
        <v>0</v>
      </c>
      <c r="AX6" s="6">
        <f t="shared" si="21"/>
        <v>0</v>
      </c>
      <c r="AY6" s="6">
        <f t="shared" si="21"/>
        <v>0</v>
      </c>
      <c r="AZ6" s="6">
        <f t="shared" si="21"/>
        <v>0</v>
      </c>
      <c r="BA6" s="6">
        <f t="shared" si="21"/>
        <v>0</v>
      </c>
      <c r="BB6" s="6">
        <f t="shared" si="21"/>
        <v>0</v>
      </c>
      <c r="BC6" s="6">
        <f t="shared" si="21"/>
        <v>0</v>
      </c>
      <c r="BD6" s="6">
        <f t="shared" si="21"/>
        <v>0</v>
      </c>
      <c r="BE6" s="41"/>
      <c r="BF6" s="6">
        <f t="shared" ref="BF6:BN6" si="22">IF(BF1&gt;=BF3,1,0)</f>
        <v>0</v>
      </c>
      <c r="BG6" s="6">
        <f t="shared" si="22"/>
        <v>0</v>
      </c>
      <c r="BH6" s="6">
        <f t="shared" si="22"/>
        <v>0</v>
      </c>
      <c r="BI6" s="6">
        <f t="shared" si="22"/>
        <v>0</v>
      </c>
      <c r="BJ6" s="6">
        <f t="shared" si="22"/>
        <v>0</v>
      </c>
      <c r="BK6" s="6">
        <f t="shared" si="22"/>
        <v>0</v>
      </c>
      <c r="BL6" s="6">
        <f t="shared" si="22"/>
        <v>0</v>
      </c>
      <c r="BM6" s="6">
        <f t="shared" si="22"/>
        <v>0</v>
      </c>
      <c r="BN6" s="6">
        <f t="shared" si="22"/>
        <v>0</v>
      </c>
      <c r="CP6" s="8"/>
      <c r="CQ6" s="8"/>
      <c r="CR6" s="8"/>
      <c r="CS6" s="8"/>
      <c r="CT6" s="8"/>
      <c r="CU6" s="8"/>
      <c r="CV6" s="8"/>
      <c r="CW6" s="8"/>
      <c r="CX6" s="8"/>
    </row>
    <row r="7" spans="1:103" x14ac:dyDescent="0.25">
      <c r="A7" s="90" t="s">
        <v>36</v>
      </c>
      <c r="B7" s="58"/>
      <c r="C7" s="58"/>
      <c r="D7" s="58"/>
      <c r="E7" s="48"/>
      <c r="F7" s="48"/>
      <c r="G7" s="48"/>
      <c r="H7" s="48"/>
      <c r="I7" s="58"/>
      <c r="J7" s="58"/>
      <c r="K7" s="51"/>
      <c r="L7" s="70"/>
      <c r="M7" s="71"/>
      <c r="N7" s="54"/>
      <c r="O7" s="54"/>
      <c r="P7" s="54"/>
      <c r="Q7" s="54"/>
      <c r="R7" s="54"/>
      <c r="S7" s="54"/>
      <c r="T7" s="54"/>
      <c r="U7" s="48"/>
      <c r="V7" s="96"/>
      <c r="W7" s="128"/>
      <c r="X7" s="129"/>
      <c r="Y7" s="130"/>
      <c r="AA7" s="6">
        <f t="shared" ref="AA7:AI7" si="23">IF(AA6=1,AA6,0)</f>
        <v>1</v>
      </c>
      <c r="AB7" s="6">
        <f t="shared" si="23"/>
        <v>1</v>
      </c>
      <c r="AC7" s="6">
        <f t="shared" si="23"/>
        <v>1</v>
      </c>
      <c r="AD7" s="6">
        <f t="shared" si="23"/>
        <v>1</v>
      </c>
      <c r="AE7" s="6">
        <f t="shared" si="23"/>
        <v>1</v>
      </c>
      <c r="AF7" s="6">
        <f t="shared" si="23"/>
        <v>1</v>
      </c>
      <c r="AG7" s="6">
        <f t="shared" si="23"/>
        <v>1</v>
      </c>
      <c r="AH7" s="6">
        <f t="shared" si="23"/>
        <v>1</v>
      </c>
      <c r="AI7" s="6">
        <f t="shared" si="23"/>
        <v>0</v>
      </c>
      <c r="AJ7" s="41"/>
      <c r="AK7" s="6">
        <f t="shared" ref="AK7:AS7" si="24">IF(AK6=1,AK6,0)</f>
        <v>1</v>
      </c>
      <c r="AL7" s="6">
        <f t="shared" si="24"/>
        <v>1</v>
      </c>
      <c r="AM7" s="6">
        <f t="shared" si="24"/>
        <v>1</v>
      </c>
      <c r="AN7" s="6">
        <f t="shared" si="24"/>
        <v>1</v>
      </c>
      <c r="AO7" s="6">
        <f t="shared" si="24"/>
        <v>0</v>
      </c>
      <c r="AP7" s="6">
        <f t="shared" si="24"/>
        <v>1</v>
      </c>
      <c r="AQ7" s="6">
        <f t="shared" si="24"/>
        <v>1</v>
      </c>
      <c r="AR7" s="6">
        <f t="shared" si="24"/>
        <v>1</v>
      </c>
      <c r="AS7" s="6">
        <f t="shared" si="24"/>
        <v>0</v>
      </c>
      <c r="AT7" s="14"/>
      <c r="AU7" s="14"/>
      <c r="AV7" s="6">
        <f t="shared" ref="AV7:BD7" si="25">IF(AV6=1,AV6,0)</f>
        <v>0</v>
      </c>
      <c r="AW7" s="6">
        <f t="shared" si="25"/>
        <v>0</v>
      </c>
      <c r="AX7" s="6">
        <f t="shared" si="25"/>
        <v>0</v>
      </c>
      <c r="AY7" s="6">
        <f t="shared" si="25"/>
        <v>0</v>
      </c>
      <c r="AZ7" s="6">
        <f t="shared" si="25"/>
        <v>0</v>
      </c>
      <c r="BA7" s="6">
        <f t="shared" si="25"/>
        <v>0</v>
      </c>
      <c r="BB7" s="6">
        <f t="shared" si="25"/>
        <v>0</v>
      </c>
      <c r="BC7" s="6">
        <f t="shared" si="25"/>
        <v>0</v>
      </c>
      <c r="BD7" s="6">
        <f t="shared" si="25"/>
        <v>0</v>
      </c>
      <c r="BE7" s="41"/>
      <c r="BF7" s="6">
        <f t="shared" ref="BF7:BN7" si="26">IF(BF6=1,BF6,0)</f>
        <v>0</v>
      </c>
      <c r="BG7" s="6">
        <f t="shared" si="26"/>
        <v>0</v>
      </c>
      <c r="BH7" s="6">
        <f t="shared" si="26"/>
        <v>0</v>
      </c>
      <c r="BI7" s="6">
        <f t="shared" si="26"/>
        <v>0</v>
      </c>
      <c r="BJ7" s="6">
        <f t="shared" si="26"/>
        <v>0</v>
      </c>
      <c r="BK7" s="6">
        <f t="shared" si="26"/>
        <v>0</v>
      </c>
      <c r="BL7" s="6">
        <f t="shared" si="26"/>
        <v>0</v>
      </c>
      <c r="BM7" s="6">
        <f t="shared" si="26"/>
        <v>0</v>
      </c>
      <c r="BN7" s="6">
        <f t="shared" si="26"/>
        <v>0</v>
      </c>
      <c r="BP7" s="118" t="s">
        <v>34</v>
      </c>
      <c r="BQ7" s="118"/>
      <c r="BR7" s="118"/>
      <c r="BS7" s="118"/>
      <c r="BT7" s="118"/>
      <c r="BU7" s="118"/>
      <c r="BV7" s="118"/>
      <c r="BW7" s="118"/>
      <c r="BX7" s="118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35"/>
      <c r="CJ7" s="119" t="s">
        <v>35</v>
      </c>
      <c r="CK7" s="120"/>
      <c r="CL7" s="120"/>
      <c r="CM7" s="120"/>
      <c r="CN7" s="121"/>
      <c r="CP7" s="119" t="s">
        <v>32</v>
      </c>
      <c r="CQ7" s="120"/>
      <c r="CR7" s="120"/>
      <c r="CS7" s="120"/>
      <c r="CT7" s="120"/>
      <c r="CU7" s="120"/>
      <c r="CV7" s="120"/>
      <c r="CW7" s="120"/>
      <c r="CX7" s="121"/>
    </row>
    <row r="8" spans="1:103" s="4" customFormat="1" ht="15.6" x14ac:dyDescent="0.25">
      <c r="A8" s="72" t="s">
        <v>17</v>
      </c>
      <c r="B8" s="59"/>
      <c r="C8" s="59"/>
      <c r="D8" s="59"/>
      <c r="E8" s="59"/>
      <c r="F8" s="59"/>
      <c r="G8" s="59"/>
      <c r="H8" s="59"/>
      <c r="I8" s="59"/>
      <c r="J8" s="59"/>
      <c r="K8" s="73"/>
      <c r="L8" s="66" t="s">
        <v>19</v>
      </c>
      <c r="M8" s="74">
        <f>SUM(CP10:CX10)</f>
        <v>40</v>
      </c>
      <c r="N8" s="67" t="s">
        <v>20</v>
      </c>
      <c r="O8" s="75">
        <f>SUM(CS10:CX10)</f>
        <v>27</v>
      </c>
      <c r="P8" s="66" t="s">
        <v>21</v>
      </c>
      <c r="Q8" s="75">
        <f>SUM(CV10:CX10)</f>
        <v>14</v>
      </c>
      <c r="R8" s="105" t="s">
        <v>18</v>
      </c>
      <c r="S8" s="106"/>
      <c r="T8" s="74">
        <f>SUM(CX10)</f>
        <v>3</v>
      </c>
      <c r="U8" s="76"/>
      <c r="V8" s="77"/>
      <c r="W8" s="122" t="s">
        <v>29</v>
      </c>
      <c r="X8" s="123"/>
      <c r="Y8" s="124"/>
      <c r="AA8" s="6">
        <f t="shared" ref="AA8:AI8" si="27">IF(AA5&lt;0.99,AA5,0)</f>
        <v>0</v>
      </c>
      <c r="AB8" s="6">
        <f t="shared" si="27"/>
        <v>0</v>
      </c>
      <c r="AC8" s="6">
        <f t="shared" si="27"/>
        <v>0</v>
      </c>
      <c r="AD8" s="6">
        <f t="shared" si="27"/>
        <v>0</v>
      </c>
      <c r="AE8" s="6">
        <f t="shared" si="27"/>
        <v>0</v>
      </c>
      <c r="AF8" s="6">
        <f t="shared" si="27"/>
        <v>0</v>
      </c>
      <c r="AG8" s="6">
        <f t="shared" si="27"/>
        <v>0</v>
      </c>
      <c r="AH8" s="6">
        <f t="shared" si="27"/>
        <v>0</v>
      </c>
      <c r="AI8" s="6">
        <f t="shared" si="27"/>
        <v>0</v>
      </c>
      <c r="AJ8" s="41"/>
      <c r="AK8" s="6">
        <f t="shared" ref="AK8:AS8" si="28">IF(AK5&lt;0.99,AK5,0)</f>
        <v>0</v>
      </c>
      <c r="AL8" s="6">
        <f t="shared" si="28"/>
        <v>0</v>
      </c>
      <c r="AM8" s="6">
        <f t="shared" si="28"/>
        <v>0</v>
      </c>
      <c r="AN8" s="6">
        <f t="shared" si="28"/>
        <v>0</v>
      </c>
      <c r="AO8" s="6">
        <f t="shared" si="28"/>
        <v>0</v>
      </c>
      <c r="AP8" s="6">
        <f t="shared" si="28"/>
        <v>0</v>
      </c>
      <c r="AQ8" s="6">
        <f t="shared" si="28"/>
        <v>0</v>
      </c>
      <c r="AR8" s="6">
        <f t="shared" si="28"/>
        <v>0</v>
      </c>
      <c r="AS8" s="6">
        <f t="shared" si="28"/>
        <v>0</v>
      </c>
      <c r="AT8" s="15"/>
      <c r="AU8" s="15"/>
      <c r="AV8" s="6">
        <f t="shared" ref="AV8:BD8" si="29">IF(AV5&lt;0.99,AV5,0)</f>
        <v>0</v>
      </c>
      <c r="AW8" s="6">
        <f t="shared" si="29"/>
        <v>0</v>
      </c>
      <c r="AX8" s="6">
        <f t="shared" si="29"/>
        <v>0</v>
      </c>
      <c r="AY8" s="6">
        <f t="shared" si="29"/>
        <v>0</v>
      </c>
      <c r="AZ8" s="6">
        <f t="shared" si="29"/>
        <v>0</v>
      </c>
      <c r="BA8" s="6">
        <f t="shared" si="29"/>
        <v>0</v>
      </c>
      <c r="BB8" s="6">
        <f t="shared" si="29"/>
        <v>0</v>
      </c>
      <c r="BC8" s="6">
        <f t="shared" si="29"/>
        <v>0</v>
      </c>
      <c r="BD8" s="6">
        <f t="shared" si="29"/>
        <v>0</v>
      </c>
      <c r="BE8" s="41"/>
      <c r="BF8" s="6">
        <f t="shared" ref="BF8:BN8" si="30">IF(BF5&lt;0.99,BF5,0)</f>
        <v>0</v>
      </c>
      <c r="BG8" s="6">
        <f t="shared" si="30"/>
        <v>0</v>
      </c>
      <c r="BH8" s="6">
        <f t="shared" si="30"/>
        <v>0</v>
      </c>
      <c r="BI8" s="6">
        <f t="shared" si="30"/>
        <v>0</v>
      </c>
      <c r="BJ8" s="6">
        <f t="shared" si="30"/>
        <v>0</v>
      </c>
      <c r="BK8" s="6">
        <f t="shared" si="30"/>
        <v>0</v>
      </c>
      <c r="BL8" s="6">
        <f t="shared" si="30"/>
        <v>0</v>
      </c>
      <c r="BM8" s="6">
        <f t="shared" si="30"/>
        <v>0</v>
      </c>
      <c r="BN8" s="6">
        <f t="shared" si="30"/>
        <v>0</v>
      </c>
      <c r="BO8" s="16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16"/>
      <c r="CJ8" s="119" t="s">
        <v>27</v>
      </c>
      <c r="CK8" s="120"/>
      <c r="CL8" s="120"/>
      <c r="CM8" s="120"/>
      <c r="CN8" s="121"/>
      <c r="CP8" s="125" t="s">
        <v>33</v>
      </c>
      <c r="CQ8" s="126"/>
      <c r="CR8" s="126"/>
      <c r="CS8" s="126"/>
      <c r="CT8" s="126"/>
      <c r="CU8" s="126"/>
      <c r="CV8" s="126"/>
      <c r="CW8" s="126"/>
      <c r="CX8" s="127"/>
    </row>
    <row r="9" spans="1:103" ht="14.4" thickBot="1" x14ac:dyDescent="0.3">
      <c r="A9" s="72" t="s">
        <v>1</v>
      </c>
      <c r="B9" s="48">
        <f t="shared" ref="B9:J9" si="31">BP11</f>
        <v>5</v>
      </c>
      <c r="C9" s="48">
        <f t="shared" si="31"/>
        <v>3</v>
      </c>
      <c r="D9" s="48">
        <f t="shared" si="31"/>
        <v>3</v>
      </c>
      <c r="E9" s="48">
        <f t="shared" si="31"/>
        <v>3</v>
      </c>
      <c r="F9" s="48">
        <f t="shared" si="31"/>
        <v>3</v>
      </c>
      <c r="G9" s="48">
        <f t="shared" si="31"/>
        <v>4</v>
      </c>
      <c r="H9" s="48">
        <f t="shared" si="31"/>
        <v>4</v>
      </c>
      <c r="I9" s="48">
        <f t="shared" si="31"/>
        <v>4</v>
      </c>
      <c r="J9" s="78">
        <f t="shared" si="31"/>
        <v>3.5</v>
      </c>
      <c r="K9" s="79">
        <f>SUM(B9:J9)</f>
        <v>32.5</v>
      </c>
      <c r="L9" s="80">
        <f t="shared" ref="L9:T9" si="32">BZ11</f>
        <v>3</v>
      </c>
      <c r="M9" s="81">
        <f t="shared" si="32"/>
        <v>3</v>
      </c>
      <c r="N9" s="48">
        <f t="shared" si="32"/>
        <v>4</v>
      </c>
      <c r="O9" s="48">
        <f t="shared" si="32"/>
        <v>3</v>
      </c>
      <c r="P9" s="48">
        <f t="shared" si="32"/>
        <v>4</v>
      </c>
      <c r="Q9" s="48">
        <f t="shared" si="32"/>
        <v>4</v>
      </c>
      <c r="R9" s="48">
        <f t="shared" si="32"/>
        <v>5</v>
      </c>
      <c r="S9" s="48">
        <f t="shared" si="32"/>
        <v>4</v>
      </c>
      <c r="T9" s="48">
        <f t="shared" si="32"/>
        <v>3</v>
      </c>
      <c r="U9" s="82">
        <f>SUM(L9:T9)</f>
        <v>33</v>
      </c>
      <c r="V9" s="82">
        <f>IF(K9+U9&lt;=0,99,K9+U9)</f>
        <v>65.5</v>
      </c>
      <c r="W9" s="65"/>
      <c r="X9" s="65"/>
      <c r="Y9" s="65"/>
      <c r="AA9" s="17">
        <f t="shared" ref="AA9:AI9" si="33">-IF(AA7=1,1,AA8)</f>
        <v>-1</v>
      </c>
      <c r="AB9" s="17">
        <f t="shared" si="33"/>
        <v>-1</v>
      </c>
      <c r="AC9" s="17">
        <f t="shared" si="33"/>
        <v>-1</v>
      </c>
      <c r="AD9" s="17">
        <f t="shared" si="33"/>
        <v>-1</v>
      </c>
      <c r="AE9" s="17">
        <f t="shared" si="33"/>
        <v>-1</v>
      </c>
      <c r="AF9" s="17">
        <f t="shared" si="33"/>
        <v>-1</v>
      </c>
      <c r="AG9" s="17">
        <f t="shared" si="33"/>
        <v>-1</v>
      </c>
      <c r="AH9" s="17">
        <f t="shared" si="33"/>
        <v>-1</v>
      </c>
      <c r="AI9" s="17">
        <f t="shared" si="33"/>
        <v>0</v>
      </c>
      <c r="AJ9" s="41"/>
      <c r="AK9" s="17">
        <f t="shared" ref="AK9:AS9" si="34">-IF(AK7=1,1,AK8)</f>
        <v>-1</v>
      </c>
      <c r="AL9" s="17">
        <f t="shared" si="34"/>
        <v>-1</v>
      </c>
      <c r="AM9" s="17">
        <f t="shared" si="34"/>
        <v>-1</v>
      </c>
      <c r="AN9" s="17">
        <f t="shared" si="34"/>
        <v>-1</v>
      </c>
      <c r="AO9" s="17">
        <f t="shared" si="34"/>
        <v>0</v>
      </c>
      <c r="AP9" s="17">
        <f t="shared" si="34"/>
        <v>-1</v>
      </c>
      <c r="AQ9" s="17">
        <f t="shared" si="34"/>
        <v>-1</v>
      </c>
      <c r="AR9" s="17">
        <f t="shared" si="34"/>
        <v>-1</v>
      </c>
      <c r="AS9" s="17">
        <f t="shared" si="34"/>
        <v>0</v>
      </c>
      <c r="AT9" s="18">
        <f>SUM(AA9:AS9)</f>
        <v>-15</v>
      </c>
      <c r="AU9" s="14"/>
      <c r="BE9" s="42"/>
      <c r="BP9" s="19">
        <v>1</v>
      </c>
      <c r="BQ9" s="19">
        <f t="shared" ref="BQ9:BX9" si="35">BP9+1</f>
        <v>2</v>
      </c>
      <c r="BR9" s="19">
        <f t="shared" si="35"/>
        <v>3</v>
      </c>
      <c r="BS9" s="19">
        <f t="shared" si="35"/>
        <v>4</v>
      </c>
      <c r="BT9" s="19">
        <f t="shared" si="35"/>
        <v>5</v>
      </c>
      <c r="BU9" s="19">
        <f t="shared" si="35"/>
        <v>6</v>
      </c>
      <c r="BV9" s="19">
        <f t="shared" si="35"/>
        <v>7</v>
      </c>
      <c r="BW9" s="19">
        <f t="shared" si="35"/>
        <v>8</v>
      </c>
      <c r="BX9" s="19">
        <f t="shared" si="35"/>
        <v>9</v>
      </c>
      <c r="BY9" s="19"/>
      <c r="BZ9" s="19">
        <f>BX9+1</f>
        <v>10</v>
      </c>
      <c r="CA9" s="19">
        <f t="shared" ref="CA9:CH9" si="36">BZ9+1</f>
        <v>11</v>
      </c>
      <c r="CB9" s="19">
        <f t="shared" si="36"/>
        <v>12</v>
      </c>
      <c r="CC9" s="19">
        <f t="shared" si="36"/>
        <v>13</v>
      </c>
      <c r="CD9" s="19">
        <f t="shared" si="36"/>
        <v>14</v>
      </c>
      <c r="CE9" s="19">
        <f t="shared" si="36"/>
        <v>15</v>
      </c>
      <c r="CF9" s="19">
        <f t="shared" si="36"/>
        <v>16</v>
      </c>
      <c r="CG9" s="19">
        <f t="shared" si="36"/>
        <v>17</v>
      </c>
      <c r="CH9" s="19">
        <f t="shared" si="36"/>
        <v>18</v>
      </c>
      <c r="CJ9" s="20">
        <v>2</v>
      </c>
      <c r="CK9" s="20">
        <v>1.5</v>
      </c>
      <c r="CL9" s="20">
        <v>1</v>
      </c>
      <c r="CM9" s="20">
        <v>0.5</v>
      </c>
      <c r="CN9" s="34" t="s">
        <v>5</v>
      </c>
      <c r="CP9" s="19">
        <f>BZ9</f>
        <v>10</v>
      </c>
      <c r="CQ9" s="19">
        <f t="shared" ref="CQ9:CX9" si="37">CP9+1</f>
        <v>11</v>
      </c>
      <c r="CR9" s="19">
        <f t="shared" si="37"/>
        <v>12</v>
      </c>
      <c r="CS9" s="19">
        <f t="shared" si="37"/>
        <v>13</v>
      </c>
      <c r="CT9" s="19">
        <f t="shared" si="37"/>
        <v>14</v>
      </c>
      <c r="CU9" s="19">
        <f t="shared" si="37"/>
        <v>15</v>
      </c>
      <c r="CV9" s="19">
        <f t="shared" si="37"/>
        <v>16</v>
      </c>
      <c r="CW9" s="19">
        <f t="shared" si="37"/>
        <v>17</v>
      </c>
      <c r="CX9" s="19">
        <f t="shared" si="37"/>
        <v>18</v>
      </c>
    </row>
    <row r="10" spans="1:103" ht="15" thickTop="1" thickBot="1" x14ac:dyDescent="0.3">
      <c r="A10" s="83">
        <f>[1]Blad1!$A$6</f>
        <v>45462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84">
        <f>SUM(B10:J10)</f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84">
        <f>SUM(L10:T10)</f>
        <v>0</v>
      </c>
      <c r="V10" s="85">
        <f>SUM(K10+U10)</f>
        <v>0</v>
      </c>
      <c r="W10" s="85">
        <f>E1</f>
        <v>-20</v>
      </c>
      <c r="X10" s="85">
        <f>IF(V10&gt;30,V10+W10,0)</f>
        <v>0</v>
      </c>
      <c r="Y10" s="86">
        <v>0</v>
      </c>
      <c r="AA10" s="21">
        <f t="shared" ref="AA10:AI10" si="38">AV10</f>
        <v>0</v>
      </c>
      <c r="AB10" s="21">
        <f t="shared" si="38"/>
        <v>0</v>
      </c>
      <c r="AC10" s="21">
        <f t="shared" si="38"/>
        <v>0</v>
      </c>
      <c r="AD10" s="21">
        <f t="shared" si="38"/>
        <v>0</v>
      </c>
      <c r="AE10" s="21">
        <f t="shared" si="38"/>
        <v>0</v>
      </c>
      <c r="AF10" s="21">
        <f t="shared" si="38"/>
        <v>0</v>
      </c>
      <c r="AG10" s="21">
        <f t="shared" si="38"/>
        <v>0</v>
      </c>
      <c r="AH10" s="21">
        <f t="shared" si="38"/>
        <v>0</v>
      </c>
      <c r="AI10" s="21">
        <f t="shared" si="38"/>
        <v>0</v>
      </c>
      <c r="AJ10" s="41"/>
      <c r="AK10" s="21">
        <f t="shared" ref="AK10:AS10" si="39">BF10</f>
        <v>0</v>
      </c>
      <c r="AL10" s="21">
        <f t="shared" si="39"/>
        <v>0</v>
      </c>
      <c r="AM10" s="21">
        <f t="shared" si="39"/>
        <v>0</v>
      </c>
      <c r="AN10" s="21">
        <f t="shared" si="39"/>
        <v>0</v>
      </c>
      <c r="AO10" s="21">
        <f t="shared" si="39"/>
        <v>0</v>
      </c>
      <c r="AP10" s="21">
        <f t="shared" si="39"/>
        <v>0</v>
      </c>
      <c r="AQ10" s="21">
        <f t="shared" si="39"/>
        <v>0</v>
      </c>
      <c r="AR10" s="21">
        <f t="shared" si="39"/>
        <v>0</v>
      </c>
      <c r="AS10" s="21">
        <f t="shared" si="39"/>
        <v>0</v>
      </c>
      <c r="AT10" s="18">
        <f>SUM(AA10:AS10)</f>
        <v>0</v>
      </c>
      <c r="AU10" s="14"/>
      <c r="AV10" s="22">
        <f t="shared" ref="AV10:BD10" si="40">IF(AV7=1,1,AV8)</f>
        <v>0</v>
      </c>
      <c r="AW10" s="22">
        <f t="shared" si="40"/>
        <v>0</v>
      </c>
      <c r="AX10" s="22">
        <f t="shared" si="40"/>
        <v>0</v>
      </c>
      <c r="AY10" s="22">
        <f t="shared" si="40"/>
        <v>0</v>
      </c>
      <c r="AZ10" s="22">
        <f t="shared" si="40"/>
        <v>0</v>
      </c>
      <c r="BA10" s="22">
        <f t="shared" si="40"/>
        <v>0</v>
      </c>
      <c r="BB10" s="22">
        <f t="shared" si="40"/>
        <v>0</v>
      </c>
      <c r="BC10" s="22">
        <f t="shared" si="40"/>
        <v>0</v>
      </c>
      <c r="BD10" s="22">
        <f t="shared" si="40"/>
        <v>0</v>
      </c>
      <c r="BE10" s="41"/>
      <c r="BF10" s="23">
        <f t="shared" ref="BF10:BN10" si="41">IF(BF7=1,1,BF8)</f>
        <v>0</v>
      </c>
      <c r="BG10" s="23">
        <f t="shared" si="41"/>
        <v>0</v>
      </c>
      <c r="BH10" s="23">
        <f t="shared" si="41"/>
        <v>0</v>
      </c>
      <c r="BI10" s="23">
        <f t="shared" si="41"/>
        <v>0</v>
      </c>
      <c r="BJ10" s="23">
        <f t="shared" si="41"/>
        <v>0</v>
      </c>
      <c r="BK10" s="23">
        <f t="shared" si="41"/>
        <v>0</v>
      </c>
      <c r="BL10" s="23">
        <f t="shared" si="41"/>
        <v>0</v>
      </c>
      <c r="BM10" s="23">
        <f t="shared" si="41"/>
        <v>0</v>
      </c>
      <c r="BN10" s="23">
        <f t="shared" si="41"/>
        <v>0</v>
      </c>
      <c r="BO10" s="24">
        <f>SUM(AV10:BN10)</f>
        <v>0</v>
      </c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36"/>
      <c r="CJ10" s="38">
        <f>IF($Y10=2,2,0)</f>
        <v>0</v>
      </c>
      <c r="CK10" s="38">
        <f>IF($Y10=1.5,1.5,0)</f>
        <v>0</v>
      </c>
      <c r="CL10" s="38">
        <f>IF($Y10=1,1,0)</f>
        <v>0</v>
      </c>
      <c r="CM10" s="38">
        <f>IF($Y10=0.5,0.5,0)</f>
        <v>0</v>
      </c>
      <c r="CN10" s="20">
        <f>SUM(CJ10:CM10)</f>
        <v>0</v>
      </c>
      <c r="CP10" s="37">
        <f t="shared" ref="CP10:CX10" si="42">MIN(CP11:CP23)</f>
        <v>4</v>
      </c>
      <c r="CQ10" s="37">
        <f t="shared" si="42"/>
        <v>4</v>
      </c>
      <c r="CR10" s="37">
        <f t="shared" si="42"/>
        <v>5</v>
      </c>
      <c r="CS10" s="37">
        <f t="shared" si="42"/>
        <v>4</v>
      </c>
      <c r="CT10" s="37">
        <f t="shared" si="42"/>
        <v>4</v>
      </c>
      <c r="CU10" s="37">
        <f t="shared" si="42"/>
        <v>5</v>
      </c>
      <c r="CV10" s="37">
        <f t="shared" si="42"/>
        <v>6</v>
      </c>
      <c r="CW10" s="37">
        <f t="shared" si="42"/>
        <v>5</v>
      </c>
      <c r="CX10" s="37">
        <f t="shared" si="42"/>
        <v>3</v>
      </c>
      <c r="CY10" s="33"/>
    </row>
    <row r="11" spans="1:103" ht="15" thickTop="1" thickBot="1" x14ac:dyDescent="0.3">
      <c r="A11" s="57" t="s">
        <v>6</v>
      </c>
      <c r="B11" s="48">
        <f>B10+$AA$12</f>
        <v>-1</v>
      </c>
      <c r="C11" s="48">
        <f>C10+$AB$12</f>
        <v>-1</v>
      </c>
      <c r="D11" s="48">
        <f>D10+$AC$12</f>
        <v>-1</v>
      </c>
      <c r="E11" s="48">
        <f>E10+$AD$12</f>
        <v>-1</v>
      </c>
      <c r="F11" s="48">
        <f>F10+$AE$12</f>
        <v>-1</v>
      </c>
      <c r="G11" s="48">
        <f>G10+$AF$12</f>
        <v>-1</v>
      </c>
      <c r="H11" s="48">
        <f>H10+$AG$12</f>
        <v>-1</v>
      </c>
      <c r="I11" s="48">
        <f>I10+$AH$12</f>
        <v>-1</v>
      </c>
      <c r="J11" s="48">
        <f>J10+$AI$12</f>
        <v>0</v>
      </c>
      <c r="K11" s="87"/>
      <c r="L11" s="48">
        <f>L10+$AK$12</f>
        <v>-1</v>
      </c>
      <c r="M11" s="48">
        <f>M10+$AL$12</f>
        <v>-1</v>
      </c>
      <c r="N11" s="48">
        <f>N10+$AM$12</f>
        <v>-1</v>
      </c>
      <c r="O11" s="48">
        <f>O10+$AN$12</f>
        <v>-1</v>
      </c>
      <c r="P11" s="48">
        <f>P10+$AO$12</f>
        <v>0</v>
      </c>
      <c r="Q11" s="48">
        <f>Q10+$AP$12</f>
        <v>-1</v>
      </c>
      <c r="R11" s="48">
        <f>R10+$AQ$12</f>
        <v>-1</v>
      </c>
      <c r="S11" s="48">
        <f>S10+$AR$12</f>
        <v>-1</v>
      </c>
      <c r="T11" s="48">
        <f>T10+$AS$12</f>
        <v>0</v>
      </c>
      <c r="U11" s="88"/>
      <c r="V11" s="53"/>
      <c r="W11" s="58"/>
      <c r="X11" s="58"/>
      <c r="Y11" s="49"/>
      <c r="AA11" s="5">
        <f t="shared" ref="AA11:AI11" si="43">IF(AA9&lt;0,AA9,AA10)</f>
        <v>-1</v>
      </c>
      <c r="AB11" s="5">
        <f t="shared" si="43"/>
        <v>-1</v>
      </c>
      <c r="AC11" s="5">
        <f t="shared" si="43"/>
        <v>-1</v>
      </c>
      <c r="AD11" s="5">
        <f t="shared" si="43"/>
        <v>-1</v>
      </c>
      <c r="AE11" s="5">
        <f t="shared" si="43"/>
        <v>-1</v>
      </c>
      <c r="AF11" s="5">
        <f t="shared" si="43"/>
        <v>-1</v>
      </c>
      <c r="AG11" s="5">
        <f t="shared" si="43"/>
        <v>-1</v>
      </c>
      <c r="AH11" s="5">
        <f t="shared" si="43"/>
        <v>-1</v>
      </c>
      <c r="AI11" s="5">
        <f t="shared" si="43"/>
        <v>0</v>
      </c>
      <c r="AJ11" s="41"/>
      <c r="AK11" s="5">
        <f t="shared" ref="AK11:AS11" si="44">IF(AK9&lt;0,AK9,AK10)</f>
        <v>-1</v>
      </c>
      <c r="AL11" s="5">
        <f t="shared" si="44"/>
        <v>-1</v>
      </c>
      <c r="AM11" s="5">
        <f t="shared" si="44"/>
        <v>-1</v>
      </c>
      <c r="AN11" s="5">
        <f t="shared" si="44"/>
        <v>-1</v>
      </c>
      <c r="AO11" s="5">
        <f t="shared" si="44"/>
        <v>0</v>
      </c>
      <c r="AP11" s="5">
        <f t="shared" si="44"/>
        <v>-1</v>
      </c>
      <c r="AQ11" s="5">
        <f t="shared" si="44"/>
        <v>-1</v>
      </c>
      <c r="AR11" s="5">
        <f t="shared" si="44"/>
        <v>-1</v>
      </c>
      <c r="AS11" s="5">
        <f t="shared" si="44"/>
        <v>0</v>
      </c>
      <c r="AT11" s="26">
        <f>SUM(AA11:AS11)</f>
        <v>-15</v>
      </c>
      <c r="BP11" s="2">
        <f t="shared" ref="BP11:BX11" si="45">MIN(BP12:BP19)</f>
        <v>5</v>
      </c>
      <c r="BQ11" s="2">
        <f t="shared" si="45"/>
        <v>3</v>
      </c>
      <c r="BR11" s="2">
        <f t="shared" si="45"/>
        <v>3</v>
      </c>
      <c r="BS11" s="2">
        <f t="shared" si="45"/>
        <v>3</v>
      </c>
      <c r="BT11" s="2">
        <f t="shared" si="45"/>
        <v>3</v>
      </c>
      <c r="BU11" s="2">
        <f t="shared" si="45"/>
        <v>4</v>
      </c>
      <c r="BV11" s="2">
        <f t="shared" si="45"/>
        <v>4</v>
      </c>
      <c r="BW11" s="2">
        <f t="shared" si="45"/>
        <v>4</v>
      </c>
      <c r="BX11" s="2">
        <f t="shared" si="45"/>
        <v>3.5</v>
      </c>
      <c r="BY11" s="2"/>
      <c r="BZ11" s="2">
        <f t="shared" ref="BZ11:CH11" si="46">MIN(BZ12:BZ19)</f>
        <v>3</v>
      </c>
      <c r="CA11" s="2">
        <f t="shared" si="46"/>
        <v>3</v>
      </c>
      <c r="CB11" s="2">
        <f t="shared" si="46"/>
        <v>4</v>
      </c>
      <c r="CC11" s="2">
        <f t="shared" si="46"/>
        <v>3</v>
      </c>
      <c r="CD11" s="2">
        <f t="shared" si="46"/>
        <v>4</v>
      </c>
      <c r="CE11" s="2">
        <f t="shared" si="46"/>
        <v>4</v>
      </c>
      <c r="CF11" s="2">
        <f t="shared" si="46"/>
        <v>5</v>
      </c>
      <c r="CG11" s="2">
        <f t="shared" si="46"/>
        <v>4</v>
      </c>
      <c r="CH11" s="2">
        <f t="shared" si="46"/>
        <v>3</v>
      </c>
      <c r="CI11" s="36"/>
      <c r="CJ11" s="30">
        <f>SUM(CJ12:CJ23)</f>
        <v>4</v>
      </c>
      <c r="CK11" s="30">
        <f>SUM(CK12:CK23)</f>
        <v>0</v>
      </c>
      <c r="CL11" s="30">
        <f>SUM(CL12:CL23)</f>
        <v>1</v>
      </c>
      <c r="CM11" s="30">
        <f>SUM(CM12:CM23)</f>
        <v>0</v>
      </c>
      <c r="CN11" s="31">
        <f>SUM(CJ11:CM11)</f>
        <v>5</v>
      </c>
      <c r="CP11" s="2"/>
      <c r="CQ11" s="2"/>
      <c r="CR11" s="2"/>
      <c r="CS11" s="2"/>
      <c r="CT11" s="2"/>
      <c r="CU11" s="2"/>
      <c r="CV11" s="2"/>
      <c r="CW11" s="2"/>
      <c r="CX11" s="2"/>
    </row>
    <row r="12" spans="1:103" s="3" customFormat="1" ht="14.4" thickTop="1" x14ac:dyDescent="0.25">
      <c r="A12" s="57" t="s">
        <v>0</v>
      </c>
      <c r="B12" s="89"/>
      <c r="C12" s="89"/>
      <c r="D12" s="89"/>
      <c r="E12" s="89"/>
      <c r="F12" s="89"/>
      <c r="G12" s="89"/>
      <c r="H12" s="89"/>
      <c r="I12" s="89"/>
      <c r="J12" s="89"/>
      <c r="K12" s="58" t="s">
        <v>15</v>
      </c>
      <c r="L12" s="89"/>
      <c r="M12" s="89"/>
      <c r="N12" s="89"/>
      <c r="O12" s="89"/>
      <c r="P12" s="89"/>
      <c r="Q12" s="89"/>
      <c r="R12" s="89"/>
      <c r="S12" s="89"/>
      <c r="T12" s="89"/>
      <c r="U12" s="90" t="s">
        <v>7</v>
      </c>
      <c r="V12" s="59" t="s">
        <v>8</v>
      </c>
      <c r="W12" s="59" t="s">
        <v>11</v>
      </c>
      <c r="X12" s="59" t="s">
        <v>9</v>
      </c>
      <c r="Y12" s="91" t="s">
        <v>10</v>
      </c>
      <c r="AA12" s="6">
        <v>-1</v>
      </c>
      <c r="AB12" s="6">
        <v>-1</v>
      </c>
      <c r="AC12" s="6">
        <v>-1</v>
      </c>
      <c r="AD12" s="6">
        <v>-1</v>
      </c>
      <c r="AE12" s="6">
        <v>-1</v>
      </c>
      <c r="AF12" s="6">
        <v>-1</v>
      </c>
      <c r="AG12" s="6">
        <v>-1</v>
      </c>
      <c r="AH12" s="6">
        <v>-1</v>
      </c>
      <c r="AI12" s="6">
        <v>0</v>
      </c>
      <c r="AJ12" s="44"/>
      <c r="AK12" s="6">
        <v>-1</v>
      </c>
      <c r="AL12" s="6">
        <v>-1</v>
      </c>
      <c r="AM12" s="6">
        <v>-1</v>
      </c>
      <c r="AN12" s="6">
        <v>-1</v>
      </c>
      <c r="AO12" s="6">
        <v>0</v>
      </c>
      <c r="AP12" s="6">
        <v>-1</v>
      </c>
      <c r="AQ12" s="6">
        <v>-1</v>
      </c>
      <c r="AR12" s="6">
        <v>-1</v>
      </c>
      <c r="AS12" s="6">
        <v>0</v>
      </c>
      <c r="AT12" s="8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13"/>
      <c r="CJ12" s="29"/>
      <c r="CK12" s="29"/>
      <c r="CL12" s="29"/>
      <c r="CM12" s="29"/>
      <c r="CN12" s="29"/>
      <c r="CO12" s="1"/>
      <c r="CP12" s="8"/>
      <c r="CQ12" s="8"/>
      <c r="CR12" s="8"/>
      <c r="CS12" s="8"/>
      <c r="CT12" s="8"/>
      <c r="CU12" s="8"/>
      <c r="CV12" s="8"/>
      <c r="CW12" s="8"/>
      <c r="CX12" s="8"/>
    </row>
    <row r="13" spans="1:103" s="3" customFormat="1" x14ac:dyDescent="0.25">
      <c r="A13" s="83">
        <v>45462</v>
      </c>
      <c r="B13" s="100">
        <v>6</v>
      </c>
      <c r="C13" s="100">
        <v>6</v>
      </c>
      <c r="D13" s="100">
        <v>4</v>
      </c>
      <c r="E13" s="100">
        <v>7</v>
      </c>
      <c r="F13" s="100">
        <v>4</v>
      </c>
      <c r="G13" s="100">
        <v>6</v>
      </c>
      <c r="H13" s="100">
        <v>5</v>
      </c>
      <c r="I13" s="100">
        <v>6</v>
      </c>
      <c r="J13" s="100">
        <v>5</v>
      </c>
      <c r="K13" s="84">
        <f>SUM(B13:J13)</f>
        <v>49</v>
      </c>
      <c r="L13" s="100">
        <v>4</v>
      </c>
      <c r="M13" s="100">
        <v>4</v>
      </c>
      <c r="N13" s="100">
        <v>5</v>
      </c>
      <c r="O13" s="100">
        <v>4</v>
      </c>
      <c r="P13" s="100">
        <v>4</v>
      </c>
      <c r="Q13" s="100">
        <v>7</v>
      </c>
      <c r="R13" s="100">
        <v>8</v>
      </c>
      <c r="S13" s="100">
        <v>5</v>
      </c>
      <c r="T13" s="100">
        <v>3</v>
      </c>
      <c r="U13" s="84">
        <f>SUM(L13:T13)</f>
        <v>44</v>
      </c>
      <c r="V13" s="85">
        <f>SUM(K13+U13)</f>
        <v>93</v>
      </c>
      <c r="W13" s="85">
        <v>-20</v>
      </c>
      <c r="X13" s="85">
        <f>IF(V13&gt;30,V13+W13,0)</f>
        <v>73</v>
      </c>
      <c r="Y13" s="101">
        <v>2</v>
      </c>
      <c r="AA13" s="131"/>
      <c r="AB13" s="131"/>
      <c r="AC13" s="131"/>
      <c r="AD13" s="131"/>
      <c r="AE13" s="131"/>
      <c r="AF13" s="131"/>
      <c r="AG13" s="131"/>
      <c r="AH13" s="131"/>
      <c r="AI13" s="131"/>
      <c r="AJ13" s="132"/>
      <c r="AK13" s="131"/>
      <c r="AL13" s="131"/>
      <c r="AM13" s="131"/>
      <c r="AN13" s="131"/>
      <c r="AO13" s="131"/>
      <c r="AP13" s="131"/>
      <c r="AQ13" s="131"/>
      <c r="AR13" s="131"/>
      <c r="AS13" s="131"/>
      <c r="AT13" s="8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"/>
      <c r="CJ13" s="38">
        <f>IF($Y13=2,2,0)</f>
        <v>2</v>
      </c>
      <c r="CK13" s="38">
        <f>IF($Y13=1.5,1.5,0)</f>
        <v>0</v>
      </c>
      <c r="CL13" s="38">
        <f>IF($Y13=1,1,0)</f>
        <v>0</v>
      </c>
      <c r="CM13" s="38">
        <f>IF($Y13=0.5,0.5,0)</f>
        <v>0</v>
      </c>
      <c r="CN13" s="20">
        <f>SUM(CJ13:CM13)</f>
        <v>2</v>
      </c>
      <c r="CO13" s="1"/>
      <c r="CP13" s="8">
        <f>L13</f>
        <v>4</v>
      </c>
      <c r="CQ13" s="8">
        <f t="shared" ref="CQ13:CX13" si="47">M13</f>
        <v>4</v>
      </c>
      <c r="CR13" s="8">
        <f t="shared" si="47"/>
        <v>5</v>
      </c>
      <c r="CS13" s="8">
        <f t="shared" si="47"/>
        <v>4</v>
      </c>
      <c r="CT13" s="8">
        <f t="shared" si="47"/>
        <v>4</v>
      </c>
      <c r="CU13" s="8">
        <f t="shared" si="47"/>
        <v>7</v>
      </c>
      <c r="CV13" s="8">
        <f t="shared" si="47"/>
        <v>8</v>
      </c>
      <c r="CW13" s="8">
        <f t="shared" si="47"/>
        <v>5</v>
      </c>
      <c r="CX13" s="8">
        <f t="shared" si="47"/>
        <v>3</v>
      </c>
    </row>
    <row r="14" spans="1:103" s="3" customFormat="1" x14ac:dyDescent="0.25">
      <c r="A14" s="57" t="s">
        <v>6</v>
      </c>
      <c r="B14" s="48">
        <f>B13+$AA$12</f>
        <v>5</v>
      </c>
      <c r="C14" s="48">
        <f>C13+$AB$12</f>
        <v>5</v>
      </c>
      <c r="D14" s="48">
        <f>D13+$AC$12</f>
        <v>3</v>
      </c>
      <c r="E14" s="48">
        <f>E13+$AD$12</f>
        <v>6</v>
      </c>
      <c r="F14" s="48">
        <f>F13+$AE$12</f>
        <v>3</v>
      </c>
      <c r="G14" s="48">
        <f>G13+$AF$12</f>
        <v>5</v>
      </c>
      <c r="H14" s="48">
        <f>H13+$AG$12</f>
        <v>4</v>
      </c>
      <c r="I14" s="48">
        <f>I13+$AH$12</f>
        <v>5</v>
      </c>
      <c r="J14" s="48">
        <f>J13+$AI$12</f>
        <v>5</v>
      </c>
      <c r="K14" s="87"/>
      <c r="L14" s="48">
        <f>L13+$AK$12</f>
        <v>3</v>
      </c>
      <c r="M14" s="48">
        <f>M13+$AL$12</f>
        <v>3</v>
      </c>
      <c r="N14" s="48">
        <f>N13+$AM$12</f>
        <v>4</v>
      </c>
      <c r="O14" s="48">
        <f>O13+$AN$12</f>
        <v>3</v>
      </c>
      <c r="P14" s="48">
        <f>P13+$AO$12</f>
        <v>4</v>
      </c>
      <c r="Q14" s="48">
        <f>Q13+$AP$12</f>
        <v>6</v>
      </c>
      <c r="R14" s="48">
        <f>R13+$AQ$12</f>
        <v>7</v>
      </c>
      <c r="S14" s="48">
        <f>S13+$AR$12</f>
        <v>4</v>
      </c>
      <c r="T14" s="48">
        <f>T13+$AS$12</f>
        <v>3</v>
      </c>
      <c r="U14" s="88"/>
      <c r="V14" s="53"/>
      <c r="W14" s="58"/>
      <c r="X14" s="58"/>
      <c r="Y14" s="49"/>
      <c r="AA14" s="131"/>
      <c r="AB14" s="131"/>
      <c r="AC14" s="131"/>
      <c r="AD14" s="131"/>
      <c r="AE14" s="131"/>
      <c r="AF14" s="131"/>
      <c r="AG14" s="131"/>
      <c r="AH14" s="131"/>
      <c r="AI14" s="131"/>
      <c r="AJ14" s="132"/>
      <c r="AK14" s="131"/>
      <c r="AL14" s="131"/>
      <c r="AM14" s="131"/>
      <c r="AN14" s="131"/>
      <c r="AO14" s="131"/>
      <c r="AP14" s="131"/>
      <c r="AQ14" s="131"/>
      <c r="AR14" s="131"/>
      <c r="AS14" s="131"/>
      <c r="AT14" s="8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3">
        <f>B14</f>
        <v>5</v>
      </c>
      <c r="BQ14" s="133">
        <f t="shared" ref="BQ14:CH14" si="48">C14</f>
        <v>5</v>
      </c>
      <c r="BR14" s="133">
        <f t="shared" si="48"/>
        <v>3</v>
      </c>
      <c r="BS14" s="133">
        <f t="shared" si="48"/>
        <v>6</v>
      </c>
      <c r="BT14" s="133">
        <f t="shared" si="48"/>
        <v>3</v>
      </c>
      <c r="BU14" s="133">
        <f t="shared" si="48"/>
        <v>5</v>
      </c>
      <c r="BV14" s="133">
        <f t="shared" si="48"/>
        <v>4</v>
      </c>
      <c r="BW14" s="133">
        <f t="shared" si="48"/>
        <v>5</v>
      </c>
      <c r="BX14" s="133">
        <f t="shared" si="48"/>
        <v>5</v>
      </c>
      <c r="BY14" s="133">
        <f t="shared" si="48"/>
        <v>0</v>
      </c>
      <c r="BZ14" s="133">
        <f t="shared" si="48"/>
        <v>3</v>
      </c>
      <c r="CA14" s="133">
        <f t="shared" si="48"/>
        <v>3</v>
      </c>
      <c r="CB14" s="133">
        <f t="shared" si="48"/>
        <v>4</v>
      </c>
      <c r="CC14" s="133">
        <f t="shared" si="48"/>
        <v>3</v>
      </c>
      <c r="CD14" s="133">
        <f t="shared" si="48"/>
        <v>4</v>
      </c>
      <c r="CE14" s="133">
        <f t="shared" si="48"/>
        <v>6</v>
      </c>
      <c r="CF14" s="133">
        <f t="shared" si="48"/>
        <v>7</v>
      </c>
      <c r="CG14" s="133">
        <f t="shared" si="48"/>
        <v>4</v>
      </c>
      <c r="CH14" s="133">
        <f t="shared" si="48"/>
        <v>3</v>
      </c>
      <c r="CI14" s="13"/>
      <c r="CJ14" s="29"/>
      <c r="CK14" s="29"/>
      <c r="CL14" s="29"/>
      <c r="CM14" s="29"/>
      <c r="CN14" s="29"/>
      <c r="CO14" s="1"/>
      <c r="CP14" s="8"/>
      <c r="CQ14" s="8"/>
      <c r="CR14" s="8"/>
      <c r="CS14" s="8"/>
      <c r="CT14" s="8"/>
      <c r="CU14" s="8"/>
      <c r="CV14" s="8"/>
      <c r="CW14" s="8"/>
      <c r="CX14" s="8"/>
    </row>
    <row r="15" spans="1:103" s="3" customFormat="1" x14ac:dyDescent="0.25">
      <c r="A15" s="83">
        <v>45434</v>
      </c>
      <c r="B15" s="100">
        <v>10</v>
      </c>
      <c r="C15" s="100">
        <v>4</v>
      </c>
      <c r="D15" s="100">
        <v>4</v>
      </c>
      <c r="E15" s="100">
        <v>4</v>
      </c>
      <c r="F15" s="100">
        <v>4</v>
      </c>
      <c r="G15" s="100">
        <v>5</v>
      </c>
      <c r="H15" s="100">
        <v>5</v>
      </c>
      <c r="I15" s="100">
        <v>6</v>
      </c>
      <c r="J15" s="100">
        <v>4</v>
      </c>
      <c r="K15" s="84">
        <f>SUM(B15:J15)</f>
        <v>46</v>
      </c>
      <c r="L15" s="100">
        <v>5</v>
      </c>
      <c r="M15" s="100">
        <v>6</v>
      </c>
      <c r="N15" s="100">
        <v>5</v>
      </c>
      <c r="O15" s="100">
        <v>5</v>
      </c>
      <c r="P15" s="100">
        <v>5</v>
      </c>
      <c r="Q15" s="100">
        <v>5</v>
      </c>
      <c r="R15" s="100">
        <v>6</v>
      </c>
      <c r="S15" s="100">
        <v>5</v>
      </c>
      <c r="T15" s="100">
        <v>6</v>
      </c>
      <c r="U15" s="84">
        <f>SUM(L15:T15)</f>
        <v>48</v>
      </c>
      <c r="V15" s="85">
        <f>SUM(K15+U15)</f>
        <v>94</v>
      </c>
      <c r="W15" s="85">
        <v>-22</v>
      </c>
      <c r="X15" s="85">
        <f>IF(V15&gt;30,V15+W15,0)</f>
        <v>72</v>
      </c>
      <c r="Y15" s="101">
        <v>2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99"/>
      <c r="AK15" s="12"/>
      <c r="AL15" s="12"/>
      <c r="AM15" s="12"/>
      <c r="AN15" s="12"/>
      <c r="AO15" s="12"/>
      <c r="AP15" s="12"/>
      <c r="AQ15" s="12"/>
      <c r="AR15" s="12"/>
      <c r="AS15" s="12"/>
      <c r="AT15" s="8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3"/>
      <c r="CJ15" s="38">
        <f>IF($Y15=2,2,0)</f>
        <v>2</v>
      </c>
      <c r="CK15" s="38">
        <f>IF($Y15=1.5,1.5,0)</f>
        <v>0</v>
      </c>
      <c r="CL15" s="38">
        <f>IF($Y15=1,1,0)</f>
        <v>0</v>
      </c>
      <c r="CM15" s="38">
        <f>IF($Y15=0.5,0.5,0)</f>
        <v>0</v>
      </c>
      <c r="CN15" s="20">
        <f>SUM(CJ15:CM15)</f>
        <v>2</v>
      </c>
      <c r="CO15" s="1"/>
      <c r="CP15" s="8">
        <f>L15</f>
        <v>5</v>
      </c>
      <c r="CQ15" s="8">
        <f t="shared" ref="CQ15:CX15" si="49">M15</f>
        <v>6</v>
      </c>
      <c r="CR15" s="8">
        <f t="shared" si="49"/>
        <v>5</v>
      </c>
      <c r="CS15" s="8">
        <f t="shared" si="49"/>
        <v>5</v>
      </c>
      <c r="CT15" s="8">
        <f t="shared" si="49"/>
        <v>5</v>
      </c>
      <c r="CU15" s="8">
        <f t="shared" si="49"/>
        <v>5</v>
      </c>
      <c r="CV15" s="8">
        <f t="shared" si="49"/>
        <v>6</v>
      </c>
      <c r="CW15" s="8">
        <f t="shared" si="49"/>
        <v>5</v>
      </c>
      <c r="CX15" s="8">
        <f t="shared" si="49"/>
        <v>6</v>
      </c>
    </row>
    <row r="16" spans="1:103" s="3" customFormat="1" x14ac:dyDescent="0.25">
      <c r="A16" s="57" t="s">
        <v>6</v>
      </c>
      <c r="B16" s="48">
        <v>9</v>
      </c>
      <c r="C16" s="48">
        <v>3</v>
      </c>
      <c r="D16" s="48">
        <v>3</v>
      </c>
      <c r="E16" s="48">
        <v>3</v>
      </c>
      <c r="F16" s="48">
        <v>3</v>
      </c>
      <c r="G16" s="48">
        <v>4</v>
      </c>
      <c r="H16" s="48">
        <v>4</v>
      </c>
      <c r="I16" s="48">
        <v>5</v>
      </c>
      <c r="J16" s="48">
        <v>3.5</v>
      </c>
      <c r="K16" s="87"/>
      <c r="L16" s="48">
        <v>4</v>
      </c>
      <c r="M16" s="48">
        <v>5</v>
      </c>
      <c r="N16" s="48">
        <v>4</v>
      </c>
      <c r="O16" s="48">
        <v>4</v>
      </c>
      <c r="P16" s="48">
        <v>4</v>
      </c>
      <c r="Q16" s="48">
        <v>4</v>
      </c>
      <c r="R16" s="48">
        <v>5</v>
      </c>
      <c r="S16" s="48">
        <v>4</v>
      </c>
      <c r="T16" s="48">
        <v>6</v>
      </c>
      <c r="U16" s="88"/>
      <c r="V16" s="53"/>
      <c r="W16" s="58"/>
      <c r="X16" s="58"/>
      <c r="Y16" s="49"/>
      <c r="AA16" s="12"/>
      <c r="AB16" s="12"/>
      <c r="AC16" s="12"/>
      <c r="AD16" s="12"/>
      <c r="AE16" s="12"/>
      <c r="AF16" s="12"/>
      <c r="AG16" s="12"/>
      <c r="AH16" s="12"/>
      <c r="AI16" s="12"/>
      <c r="AJ16" s="99"/>
      <c r="AK16" s="12"/>
      <c r="AL16" s="12"/>
      <c r="AM16" s="12"/>
      <c r="AN16" s="12"/>
      <c r="AO16" s="12"/>
      <c r="AP16" s="12"/>
      <c r="AQ16" s="12"/>
      <c r="AR16" s="12"/>
      <c r="AS16" s="12"/>
      <c r="AT16" s="8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4">
        <f>B16</f>
        <v>9</v>
      </c>
      <c r="BQ16" s="14">
        <f t="shared" ref="BQ16:CH16" si="50">C16</f>
        <v>3</v>
      </c>
      <c r="BR16" s="14">
        <f t="shared" si="50"/>
        <v>3</v>
      </c>
      <c r="BS16" s="14">
        <f t="shared" si="50"/>
        <v>3</v>
      </c>
      <c r="BT16" s="14">
        <f t="shared" si="50"/>
        <v>3</v>
      </c>
      <c r="BU16" s="14">
        <f t="shared" si="50"/>
        <v>4</v>
      </c>
      <c r="BV16" s="14">
        <f t="shared" si="50"/>
        <v>4</v>
      </c>
      <c r="BW16" s="14">
        <f t="shared" si="50"/>
        <v>5</v>
      </c>
      <c r="BX16" s="14">
        <f t="shared" si="50"/>
        <v>3.5</v>
      </c>
      <c r="BY16" s="14">
        <f t="shared" si="50"/>
        <v>0</v>
      </c>
      <c r="BZ16" s="14">
        <f t="shared" si="50"/>
        <v>4</v>
      </c>
      <c r="CA16" s="14">
        <f t="shared" si="50"/>
        <v>5</v>
      </c>
      <c r="CB16" s="14">
        <f t="shared" si="50"/>
        <v>4</v>
      </c>
      <c r="CC16" s="14">
        <f t="shared" si="50"/>
        <v>4</v>
      </c>
      <c r="CD16" s="14">
        <f t="shared" si="50"/>
        <v>4</v>
      </c>
      <c r="CE16" s="14">
        <f t="shared" si="50"/>
        <v>4</v>
      </c>
      <c r="CF16" s="14">
        <f t="shared" si="50"/>
        <v>5</v>
      </c>
      <c r="CG16" s="14">
        <f t="shared" si="50"/>
        <v>4</v>
      </c>
      <c r="CH16" s="14">
        <f t="shared" si="50"/>
        <v>6</v>
      </c>
      <c r="CI16" s="13"/>
      <c r="CJ16" s="29"/>
      <c r="CK16" s="29"/>
      <c r="CL16" s="29"/>
      <c r="CM16" s="29"/>
      <c r="CN16" s="29"/>
      <c r="CO16" s="1"/>
      <c r="CP16" s="8"/>
      <c r="CQ16" s="8"/>
      <c r="CR16" s="8"/>
      <c r="CS16" s="8"/>
      <c r="CT16" s="8"/>
      <c r="CU16" s="8"/>
      <c r="CV16" s="8"/>
      <c r="CW16" s="8"/>
      <c r="CX16" s="8"/>
    </row>
    <row r="17" spans="1:102" s="3" customFormat="1" x14ac:dyDescent="0.25">
      <c r="A17" s="83">
        <v>45427</v>
      </c>
      <c r="B17" s="100">
        <v>7</v>
      </c>
      <c r="C17" s="100">
        <v>5</v>
      </c>
      <c r="D17" s="100">
        <v>4</v>
      </c>
      <c r="E17" s="100">
        <v>4</v>
      </c>
      <c r="F17" s="100">
        <v>4</v>
      </c>
      <c r="G17" s="100">
        <v>5</v>
      </c>
      <c r="H17" s="100">
        <v>5</v>
      </c>
      <c r="I17" s="100">
        <v>5</v>
      </c>
      <c r="J17" s="100">
        <v>4</v>
      </c>
      <c r="K17" s="84">
        <f>SUM(B17:J17)</f>
        <v>43</v>
      </c>
      <c r="L17" s="100">
        <v>6</v>
      </c>
      <c r="M17" s="100">
        <v>5</v>
      </c>
      <c r="N17" s="100">
        <v>6</v>
      </c>
      <c r="O17" s="100">
        <v>5</v>
      </c>
      <c r="P17" s="100">
        <v>5</v>
      </c>
      <c r="Q17" s="100">
        <v>10</v>
      </c>
      <c r="R17" s="100">
        <v>7</v>
      </c>
      <c r="S17" s="100">
        <v>6</v>
      </c>
      <c r="T17" s="100">
        <v>8</v>
      </c>
      <c r="U17" s="84">
        <f>SUM(L17:T17)</f>
        <v>58</v>
      </c>
      <c r="V17" s="85">
        <f>SUM(K17+U17)</f>
        <v>101</v>
      </c>
      <c r="W17" s="85">
        <v>-22</v>
      </c>
      <c r="X17" s="85">
        <f>IF(V17&gt;30,V17+W17,0)</f>
        <v>79</v>
      </c>
      <c r="Y17" s="101">
        <v>1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99"/>
      <c r="AK17" s="12"/>
      <c r="AL17" s="12"/>
      <c r="AM17" s="12"/>
      <c r="AN17" s="12"/>
      <c r="AO17" s="12"/>
      <c r="AP17" s="12"/>
      <c r="AQ17" s="12"/>
      <c r="AR17" s="12"/>
      <c r="AS17" s="12"/>
      <c r="AT17" s="8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3"/>
      <c r="CJ17" s="38">
        <f>IF($Y17=2,2,0)</f>
        <v>0</v>
      </c>
      <c r="CK17" s="38">
        <f>IF($Y17=1.5,1.5,0)</f>
        <v>0</v>
      </c>
      <c r="CL17" s="38">
        <f>IF($Y17=1,1,0)</f>
        <v>1</v>
      </c>
      <c r="CM17" s="38">
        <f>IF($Y17=0.5,0.5,0)</f>
        <v>0</v>
      </c>
      <c r="CN17" s="20">
        <f>SUM(CJ17:CM17)</f>
        <v>1</v>
      </c>
      <c r="CO17" s="1"/>
      <c r="CP17" s="8">
        <f>L17</f>
        <v>6</v>
      </c>
      <c r="CQ17" s="8">
        <f t="shared" ref="CQ17:CX17" si="51">M17</f>
        <v>5</v>
      </c>
      <c r="CR17" s="8">
        <f t="shared" si="51"/>
        <v>6</v>
      </c>
      <c r="CS17" s="8">
        <f t="shared" si="51"/>
        <v>5</v>
      </c>
      <c r="CT17" s="8">
        <f t="shared" si="51"/>
        <v>5</v>
      </c>
      <c r="CU17" s="8">
        <f t="shared" si="51"/>
        <v>10</v>
      </c>
      <c r="CV17" s="8">
        <f t="shared" si="51"/>
        <v>7</v>
      </c>
      <c r="CW17" s="8">
        <f t="shared" si="51"/>
        <v>6</v>
      </c>
      <c r="CX17" s="8">
        <f t="shared" si="51"/>
        <v>8</v>
      </c>
    </row>
    <row r="18" spans="1:102" s="3" customFormat="1" x14ac:dyDescent="0.25">
      <c r="A18" s="57" t="s">
        <v>6</v>
      </c>
      <c r="B18" s="48">
        <v>6</v>
      </c>
      <c r="C18" s="48">
        <v>4</v>
      </c>
      <c r="D18" s="48">
        <v>3</v>
      </c>
      <c r="E18" s="48">
        <v>3</v>
      </c>
      <c r="F18" s="48">
        <v>3</v>
      </c>
      <c r="G18" s="48">
        <v>4</v>
      </c>
      <c r="H18" s="48">
        <v>4</v>
      </c>
      <c r="I18" s="48">
        <v>4</v>
      </c>
      <c r="J18" s="48">
        <v>3.5</v>
      </c>
      <c r="K18" s="87"/>
      <c r="L18" s="48">
        <v>5</v>
      </c>
      <c r="M18" s="48">
        <v>4</v>
      </c>
      <c r="N18" s="48">
        <v>5</v>
      </c>
      <c r="O18" s="48">
        <v>4</v>
      </c>
      <c r="P18" s="48">
        <v>4</v>
      </c>
      <c r="Q18" s="48">
        <v>9</v>
      </c>
      <c r="R18" s="48">
        <v>6</v>
      </c>
      <c r="S18" s="48">
        <v>5</v>
      </c>
      <c r="T18" s="48">
        <v>8</v>
      </c>
      <c r="U18" s="88"/>
      <c r="V18" s="53"/>
      <c r="W18" s="58"/>
      <c r="X18" s="58"/>
      <c r="Y18" s="49"/>
      <c r="AA18" s="12"/>
      <c r="AB18" s="12"/>
      <c r="AC18" s="12"/>
      <c r="AD18" s="12"/>
      <c r="AE18" s="12"/>
      <c r="AF18" s="12"/>
      <c r="AG18" s="12"/>
      <c r="AH18" s="12"/>
      <c r="AI18" s="12"/>
      <c r="AJ18" s="99"/>
      <c r="AK18" s="12"/>
      <c r="AL18" s="12"/>
      <c r="AM18" s="12"/>
      <c r="AN18" s="12"/>
      <c r="AO18" s="12"/>
      <c r="AP18" s="12"/>
      <c r="AQ18" s="12"/>
      <c r="AR18" s="12"/>
      <c r="AS18" s="12"/>
      <c r="AT18" s="8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4">
        <f>B18</f>
        <v>6</v>
      </c>
      <c r="BQ18" s="14">
        <f t="shared" ref="BQ18:CH18" si="52">C18</f>
        <v>4</v>
      </c>
      <c r="BR18" s="14">
        <f t="shared" si="52"/>
        <v>3</v>
      </c>
      <c r="BS18" s="14">
        <f t="shared" si="52"/>
        <v>3</v>
      </c>
      <c r="BT18" s="14">
        <f t="shared" si="52"/>
        <v>3</v>
      </c>
      <c r="BU18" s="14">
        <f t="shared" si="52"/>
        <v>4</v>
      </c>
      <c r="BV18" s="14">
        <f t="shared" si="52"/>
        <v>4</v>
      </c>
      <c r="BW18" s="14">
        <f t="shared" si="52"/>
        <v>4</v>
      </c>
      <c r="BX18" s="14">
        <f t="shared" si="52"/>
        <v>3.5</v>
      </c>
      <c r="BY18" s="14">
        <f t="shared" si="52"/>
        <v>0</v>
      </c>
      <c r="BZ18" s="14">
        <f t="shared" si="52"/>
        <v>5</v>
      </c>
      <c r="CA18" s="14">
        <f t="shared" si="52"/>
        <v>4</v>
      </c>
      <c r="CB18" s="14">
        <f t="shared" si="52"/>
        <v>5</v>
      </c>
      <c r="CC18" s="14">
        <f t="shared" si="52"/>
        <v>4</v>
      </c>
      <c r="CD18" s="14">
        <f t="shared" si="52"/>
        <v>4</v>
      </c>
      <c r="CE18" s="14">
        <f t="shared" si="52"/>
        <v>9</v>
      </c>
      <c r="CF18" s="14">
        <f t="shared" si="52"/>
        <v>6</v>
      </c>
      <c r="CG18" s="14">
        <f t="shared" si="52"/>
        <v>5</v>
      </c>
      <c r="CH18" s="14">
        <f t="shared" si="52"/>
        <v>8</v>
      </c>
      <c r="CI18" s="13"/>
      <c r="CJ18" s="29"/>
      <c r="CK18" s="29"/>
      <c r="CL18" s="29"/>
      <c r="CM18" s="29"/>
      <c r="CN18" s="29"/>
      <c r="CO18" s="1"/>
      <c r="CP18" s="8"/>
      <c r="CQ18" s="8"/>
      <c r="CR18" s="8"/>
      <c r="CS18" s="8"/>
      <c r="CT18" s="8"/>
      <c r="CU18" s="8"/>
      <c r="CV18" s="8"/>
      <c r="CW18" s="8"/>
      <c r="CX18" s="8"/>
    </row>
    <row r="19" spans="1:102" s="3" customFormat="1" x14ac:dyDescent="0.25">
      <c r="A19" s="92">
        <f>[2]Blad1!$A$11</f>
        <v>45292</v>
      </c>
      <c r="B19" s="89"/>
      <c r="C19" s="89"/>
      <c r="D19" s="89"/>
      <c r="E19" s="89"/>
      <c r="F19" s="89"/>
      <c r="G19" s="89"/>
      <c r="H19" s="89"/>
      <c r="I19" s="89"/>
      <c r="J19" s="89"/>
      <c r="K19" s="93"/>
      <c r="L19" s="89"/>
      <c r="M19" s="89"/>
      <c r="N19" s="89"/>
      <c r="O19" s="89"/>
      <c r="P19" s="89"/>
      <c r="Q19" s="89"/>
      <c r="R19" s="89"/>
      <c r="S19" s="89"/>
      <c r="T19" s="89"/>
      <c r="U19" s="93"/>
      <c r="V19" s="89"/>
      <c r="W19" s="59"/>
      <c r="X19" s="59">
        <v>99</v>
      </c>
      <c r="Y19" s="91">
        <v>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8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3"/>
      <c r="CJ19" s="27"/>
      <c r="CK19" s="27"/>
      <c r="CL19" s="27"/>
      <c r="CM19" s="27"/>
      <c r="CN19" s="28"/>
      <c r="CO19" s="1"/>
      <c r="CP19" s="8"/>
      <c r="CQ19" s="8"/>
      <c r="CR19" s="8"/>
      <c r="CS19" s="8"/>
      <c r="CT19" s="8"/>
      <c r="CU19" s="8"/>
      <c r="CV19" s="8"/>
      <c r="CW19" s="8"/>
      <c r="CX19" s="8"/>
    </row>
  </sheetData>
  <sheetProtection sheet="1"/>
  <mergeCells count="15">
    <mergeCell ref="BP7:BX7"/>
    <mergeCell ref="R8:S8"/>
    <mergeCell ref="CP7:CX7"/>
    <mergeCell ref="W8:Y8"/>
    <mergeCell ref="CJ8:CN8"/>
    <mergeCell ref="CJ7:CN7"/>
    <mergeCell ref="CP8:CX8"/>
    <mergeCell ref="W7:Y7"/>
    <mergeCell ref="B1:D1"/>
    <mergeCell ref="W1:X1"/>
    <mergeCell ref="R6:S6"/>
    <mergeCell ref="F1:J1"/>
    <mergeCell ref="L1:N1"/>
    <mergeCell ref="W6:Y6"/>
    <mergeCell ref="W5:Y5"/>
  </mergeCells>
  <phoneticPr fontId="1" type="noConversion"/>
  <conditionalFormatting sqref="B10:J10 L10:T10">
    <cfRule type="cellIs" dxfId="4" priority="63" stopIfTrue="1" operator="lessThan">
      <formula>B$3</formula>
    </cfRule>
  </conditionalFormatting>
  <conditionalFormatting sqref="B15:J15 L15:T15">
    <cfRule type="cellIs" dxfId="3" priority="2" stopIfTrue="1" operator="lessThan">
      <formula>B$3</formula>
    </cfRule>
  </conditionalFormatting>
  <conditionalFormatting sqref="B17:J17 L17:T17">
    <cfRule type="cellIs" dxfId="2" priority="3" stopIfTrue="1" operator="lessThan">
      <formula>B$3</formula>
    </cfRule>
  </conditionalFormatting>
  <conditionalFormatting sqref="E1">
    <cfRule type="cellIs" dxfId="1" priority="6" operator="between">
      <formula>-24</formula>
      <formula>-36</formula>
    </cfRule>
  </conditionalFormatting>
  <conditionalFormatting sqref="B13:J13 L13:T13">
    <cfRule type="cellIs" dxfId="0" priority="1" stopIfTrue="1" operator="lessThan">
      <formula>B$3</formula>
    </cfRule>
  </conditionalFormatting>
  <printOptions horizontalCentered="1"/>
  <pageMargins left="0.27559055118110237" right="0.27559055118110237" top="0.78740157480314965" bottom="0.78740157480314965" header="0.39370078740157483" footer="0.31496062992125984"/>
  <pageSetup paperSize="9" orientation="landscape" horizontalDpi="360" verticalDpi="360" r:id="rId1"/>
  <headerFooter alignWithMargins="0">
    <oddHeader>&amp;C&amp;"Arial,Fet kursiv"Al´s Onsdagsgolf&amp;R&amp;"Arial,Normal"Design by AT.
Powered by PS.</oddHeader>
    <oddFooter>&amp;L&amp;D, &amp;T&amp;C&amp;F&amp;R&amp;A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>Anders Tedenljung</Manager>
  <Company>Al´s Onsdagsgolf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Registreringssida</dc:subject>
  <dc:creator>Per-Sune Forsberg</dc:creator>
  <cp:lastModifiedBy>Per-Sune Forsberg</cp:lastModifiedBy>
  <cp:lastPrinted>2023-06-28T17:30:35Z</cp:lastPrinted>
  <dcterms:created xsi:type="dcterms:W3CDTF">1998-11-18T13:43:32Z</dcterms:created>
  <dcterms:modified xsi:type="dcterms:W3CDTF">2024-06-19T16:28:59Z</dcterms:modified>
</cp:coreProperties>
</file>