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0E67BBEC-057B-4011-BCF6-25D16966D3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CS10" i="8" l="1"/>
  <c r="BU11" i="8"/>
  <c r="G9" i="8" s="1"/>
  <c r="CT10" i="8"/>
  <c r="BT11" i="8"/>
  <c r="F9" i="8" s="1"/>
  <c r="CH11" i="8"/>
  <c r="T9" i="8" s="1"/>
  <c r="BS11" i="8"/>
  <c r="E9" i="8" s="1"/>
  <c r="BR11" i="8"/>
  <c r="D9" i="8" s="1"/>
  <c r="CU10" i="8"/>
  <c r="CF11" i="8"/>
  <c r="R9" i="8" s="1"/>
  <c r="CL11" i="8"/>
  <c r="Q5" i="8" s="1"/>
  <c r="CD11" i="8"/>
  <c r="P9" i="8" s="1"/>
  <c r="AA1" i="8"/>
  <c r="W10" i="8"/>
  <c r="CJ11" i="8"/>
  <c r="M5" i="8" s="1"/>
  <c r="CM10" i="8"/>
  <c r="CL10" i="8"/>
  <c r="CK10" i="8"/>
  <c r="CJ10" i="8"/>
  <c r="T11" i="8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V11" i="8"/>
  <c r="H9" i="8" s="1"/>
  <c r="BZ11" i="8"/>
  <c r="L9" i="8" s="1"/>
  <c r="CA11" i="8"/>
  <c r="M9" i="8" s="1"/>
  <c r="CC11" i="8"/>
  <c r="O9" i="8" s="1"/>
  <c r="BP11" i="8"/>
  <c r="B9" i="8" s="1"/>
  <c r="BQ11" i="8"/>
  <c r="C9" i="8" s="1"/>
  <c r="BQ9" i="8"/>
  <c r="BR9" i="8" s="1"/>
  <c r="BS9" i="8" s="1"/>
  <c r="BT9" i="8" s="1"/>
  <c r="BU9" i="8" s="1"/>
  <c r="BV9" i="8" s="1"/>
  <c r="BW9" i="8" s="1"/>
  <c r="BX9" i="8" s="1"/>
  <c r="BZ9" i="8" s="1"/>
  <c r="CP10" i="8" l="1"/>
  <c r="CN10" i="8"/>
  <c r="CQ10" i="8"/>
  <c r="CV10" i="8"/>
  <c r="CR10" i="8"/>
  <c r="V10" i="8"/>
  <c r="X10" i="8" s="1"/>
  <c r="BX11" i="8"/>
  <c r="J9" i="8" s="1"/>
  <c r="CK11" i="8"/>
  <c r="O5" i="8" s="1"/>
  <c r="CB11" i="8"/>
  <c r="N9" i="8" s="1"/>
  <c r="CW10" i="8"/>
  <c r="BW11" i="8"/>
  <c r="I9" i="8" s="1"/>
  <c r="CG11" i="8"/>
  <c r="S9" i="8" s="1"/>
  <c r="CX10" i="8"/>
  <c r="T8" i="8" s="1"/>
  <c r="CM11" i="8"/>
  <c r="S5" i="8" s="1"/>
  <c r="CP9" i="8"/>
  <c r="CQ9" i="8" s="1"/>
  <c r="CR9" i="8" s="1"/>
  <c r="CS9" i="8" s="1"/>
  <c r="CT9" i="8" s="1"/>
  <c r="CU9" i="8" s="1"/>
  <c r="CV9" i="8" s="1"/>
  <c r="CW9" i="8" s="1"/>
  <c r="CX9" i="8" s="1"/>
  <c r="CA9" i="8"/>
  <c r="CB9" i="8" s="1"/>
  <c r="CC9" i="8" s="1"/>
  <c r="CD9" i="8" s="1"/>
  <c r="CE9" i="8" s="1"/>
  <c r="CF9" i="8" s="1"/>
  <c r="CG9" i="8" s="1"/>
  <c r="CH9" i="8" s="1"/>
  <c r="CE11" i="8"/>
  <c r="Q9" i="8" s="1"/>
  <c r="AB1" i="8"/>
  <c r="AA4" i="8"/>
  <c r="AA5" i="8" s="1"/>
  <c r="AA8" i="8" s="1"/>
  <c r="AV1" i="8"/>
  <c r="AA6" i="8"/>
  <c r="AA7" i="8" s="1"/>
  <c r="AA9" i="8" l="1"/>
  <c r="K9" i="8"/>
  <c r="U9" i="8"/>
  <c r="Q8" i="8"/>
  <c r="CN11" i="8"/>
  <c r="V5" i="8" s="1"/>
  <c r="O8" i="8"/>
  <c r="M8" i="8"/>
  <c r="AV6" i="8"/>
  <c r="AV7" i="8" s="1"/>
  <c r="AW1" i="8"/>
  <c r="AV4" i="8"/>
  <c r="AV5" i="8" s="1"/>
  <c r="AV8" i="8" s="1"/>
  <c r="AC1" i="8"/>
  <c r="AB6" i="8"/>
  <c r="AB7" i="8" s="1"/>
  <c r="AB4" i="8"/>
  <c r="AB5" i="8" s="1"/>
  <c r="AB8" i="8" s="1"/>
  <c r="AB9" i="8" l="1"/>
  <c r="V9" i="8"/>
  <c r="AV10" i="8"/>
  <c r="AA10" i="8" s="1"/>
  <c r="AA11" i="8" s="1"/>
  <c r="AW6" i="8"/>
  <c r="AW7" i="8" s="1"/>
  <c r="AX1" i="8"/>
  <c r="AW4" i="8"/>
  <c r="AW5" i="8" s="1"/>
  <c r="AW8" i="8" s="1"/>
  <c r="AC4" i="8"/>
  <c r="AC5" i="8" s="1"/>
  <c r="AC8" i="8" s="1"/>
  <c r="AD1" i="8"/>
  <c r="AC6" i="8"/>
  <c r="AC7" i="8" s="1"/>
  <c r="AC9" i="8" l="1"/>
  <c r="AX4" i="8"/>
  <c r="AX5" i="8" s="1"/>
  <c r="AX8" i="8" s="1"/>
  <c r="AX6" i="8"/>
  <c r="AX7" i="8" s="1"/>
  <c r="AY1" i="8"/>
  <c r="AW10" i="8"/>
  <c r="AD6" i="8"/>
  <c r="AD7" i="8" s="1"/>
  <c r="AD4" i="8"/>
  <c r="AD5" i="8" s="1"/>
  <c r="AD8" i="8" s="1"/>
  <c r="AE1" i="8"/>
  <c r="AX10" i="8" l="1"/>
  <c r="AC10" i="8" s="1"/>
  <c r="AC11" i="8" s="1"/>
  <c r="AD9" i="8"/>
  <c r="AZ1" i="8"/>
  <c r="AY4" i="8"/>
  <c r="AY5" i="8" s="1"/>
  <c r="AY8" i="8" s="1"/>
  <c r="AY6" i="8"/>
  <c r="AY7" i="8" s="1"/>
  <c r="AF1" i="8"/>
  <c r="AE6" i="8"/>
  <c r="AE7" i="8" s="1"/>
  <c r="AE4" i="8"/>
  <c r="AE5" i="8" s="1"/>
  <c r="AE8" i="8" s="1"/>
  <c r="AB10" i="8"/>
  <c r="AB11" i="8" s="1"/>
  <c r="AY10" i="8" l="1"/>
  <c r="AD10" i="8" s="1"/>
  <c r="AD11" i="8"/>
  <c r="AE9" i="8"/>
  <c r="AG1" i="8"/>
  <c r="AF6" i="8"/>
  <c r="AF7" i="8" s="1"/>
  <c r="AF4" i="8"/>
  <c r="AF5" i="8" s="1"/>
  <c r="AF8" i="8" s="1"/>
  <c r="BA1" i="8"/>
  <c r="AZ6" i="8"/>
  <c r="AZ7" i="8" s="1"/>
  <c r="AZ4" i="8"/>
  <c r="AZ5" i="8" s="1"/>
  <c r="AZ8" i="8" s="1"/>
  <c r="AF9" i="8" l="1"/>
  <c r="AG6" i="8"/>
  <c r="AG7" i="8" s="1"/>
  <c r="AG9" i="8" s="1"/>
  <c r="AH1" i="8"/>
  <c r="AG4" i="8"/>
  <c r="AG5" i="8" s="1"/>
  <c r="AG8" i="8" s="1"/>
  <c r="BB1" i="8"/>
  <c r="BA6" i="8"/>
  <c r="BA7" i="8" s="1"/>
  <c r="BA4" i="8"/>
  <c r="BA5" i="8" s="1"/>
  <c r="BA8" i="8" s="1"/>
  <c r="AZ10" i="8"/>
  <c r="AE10" i="8" l="1"/>
  <c r="BB4" i="8"/>
  <c r="BB5" i="8" s="1"/>
  <c r="BB8" i="8" s="1"/>
  <c r="BC1" i="8"/>
  <c r="BB6" i="8"/>
  <c r="BB7" i="8" s="1"/>
  <c r="AI1" i="8"/>
  <c r="AH6" i="8"/>
  <c r="AH7" i="8" s="1"/>
  <c r="AH9" i="8" s="1"/>
  <c r="AH4" i="8"/>
  <c r="AH5" i="8" s="1"/>
  <c r="AH8" i="8" s="1"/>
  <c r="BA10" i="8"/>
  <c r="AF10" i="8" s="1"/>
  <c r="AF11" i="8" s="1"/>
  <c r="BB10" i="8" l="1"/>
  <c r="AG10" i="8" s="1"/>
  <c r="AG11" i="8" s="1"/>
  <c r="AI4" i="8"/>
  <c r="AI5" i="8" s="1"/>
  <c r="AI8" i="8" s="1"/>
  <c r="AK1" i="8"/>
  <c r="AI6" i="8"/>
  <c r="AI7" i="8" s="1"/>
  <c r="BD1" i="8"/>
  <c r="BC6" i="8"/>
  <c r="BC7" i="8" s="1"/>
  <c r="BC4" i="8"/>
  <c r="BC5" i="8" s="1"/>
  <c r="BC8" i="8" s="1"/>
  <c r="AE11" i="8"/>
  <c r="AI9" i="8" l="1"/>
  <c r="BD6" i="8"/>
  <c r="BD7" i="8" s="1"/>
  <c r="BD4" i="8"/>
  <c r="BD5" i="8" s="1"/>
  <c r="BD8" i="8" s="1"/>
  <c r="BF1" i="8"/>
  <c r="AK4" i="8"/>
  <c r="AK5" i="8" s="1"/>
  <c r="AK8" i="8" s="1"/>
  <c r="AL1" i="8"/>
  <c r="AK6" i="8"/>
  <c r="AK7" i="8" s="1"/>
  <c r="BC10" i="8"/>
  <c r="AK9" i="8" l="1"/>
  <c r="AH10" i="8"/>
  <c r="AH11" i="8" s="1"/>
  <c r="BF4" i="8"/>
  <c r="BF5" i="8" s="1"/>
  <c r="BF8" i="8" s="1"/>
  <c r="BF6" i="8"/>
  <c r="BF7" i="8" s="1"/>
  <c r="BG1" i="8"/>
  <c r="BD10" i="8"/>
  <c r="AI10" i="8" s="1"/>
  <c r="AI11" i="8" s="1"/>
  <c r="AL6" i="8"/>
  <c r="AL7" i="8" s="1"/>
  <c r="AL4" i="8"/>
  <c r="AL5" i="8" s="1"/>
  <c r="AL8" i="8" s="1"/>
  <c r="AM1" i="8"/>
  <c r="BF10" i="8" l="1"/>
  <c r="AK10" i="8" s="1"/>
  <c r="AK11" i="8" s="1"/>
  <c r="AL9" i="8"/>
  <c r="AM4" i="8"/>
  <c r="AM5" i="8" s="1"/>
  <c r="AM8" i="8" s="1"/>
  <c r="AM6" i="8"/>
  <c r="AM7" i="8" s="1"/>
  <c r="AN1" i="8"/>
  <c r="BH1" i="8"/>
  <c r="BG4" i="8"/>
  <c r="BG5" i="8" s="1"/>
  <c r="BG8" i="8" s="1"/>
  <c r="BG6" i="8"/>
  <c r="BG7" i="8" s="1"/>
  <c r="AM9" i="8" l="1"/>
  <c r="BH4" i="8"/>
  <c r="BH5" i="8" s="1"/>
  <c r="BH8" i="8" s="1"/>
  <c r="BH6" i="8"/>
  <c r="BH7" i="8" s="1"/>
  <c r="BI1" i="8"/>
  <c r="AN6" i="8"/>
  <c r="AN7" i="8" s="1"/>
  <c r="AO1" i="8"/>
  <c r="AN4" i="8"/>
  <c r="AN5" i="8" s="1"/>
  <c r="AN8" i="8" s="1"/>
  <c r="BG10" i="8"/>
  <c r="AL10" i="8" s="1"/>
  <c r="AL11" i="8" s="1"/>
  <c r="BH10" i="8" l="1"/>
  <c r="AM10" i="8" s="1"/>
  <c r="AN9" i="8"/>
  <c r="AM11" i="8"/>
  <c r="AO6" i="8"/>
  <c r="AO7" i="8" s="1"/>
  <c r="AO4" i="8"/>
  <c r="AO5" i="8" s="1"/>
  <c r="AO8" i="8" s="1"/>
  <c r="AP1" i="8"/>
  <c r="BJ1" i="8"/>
  <c r="BI4" i="8"/>
  <c r="BI5" i="8" s="1"/>
  <c r="BI8" i="8" s="1"/>
  <c r="BI6" i="8"/>
  <c r="BI7" i="8" s="1"/>
  <c r="AO9" i="8" l="1"/>
  <c r="AN11" i="8"/>
  <c r="BI10" i="8"/>
  <c r="AN10" i="8" s="1"/>
  <c r="BJ4" i="8"/>
  <c r="BJ5" i="8" s="1"/>
  <c r="BJ8" i="8" s="1"/>
  <c r="BK1" i="8"/>
  <c r="BJ6" i="8"/>
  <c r="BJ7" i="8" s="1"/>
  <c r="AP6" i="8"/>
  <c r="AP7" i="8" s="1"/>
  <c r="AP4" i="8"/>
  <c r="AP5" i="8" s="1"/>
  <c r="AP8" i="8" s="1"/>
  <c r="AQ1" i="8"/>
  <c r="AR1" i="8" l="1"/>
  <c r="AQ6" i="8"/>
  <c r="AQ7" i="8" s="1"/>
  <c r="AQ4" i="8"/>
  <c r="AQ5" i="8" s="1"/>
  <c r="AQ8" i="8" s="1"/>
  <c r="BJ10" i="8"/>
  <c r="AO10" i="8" s="1"/>
  <c r="AO11" i="8" s="1"/>
  <c r="AP9" i="8"/>
  <c r="BL1" i="8"/>
  <c r="BK4" i="8"/>
  <c r="BK5" i="8" s="1"/>
  <c r="BK8" i="8" s="1"/>
  <c r="BK6" i="8"/>
  <c r="BK7" i="8" s="1"/>
  <c r="BK10" i="8" l="1"/>
  <c r="AP10" i="8" s="1"/>
  <c r="AP11" i="8"/>
  <c r="AQ9" i="8"/>
  <c r="BL4" i="8"/>
  <c r="BL5" i="8" s="1"/>
  <c r="BL8" i="8" s="1"/>
  <c r="BL6" i="8"/>
  <c r="BL7" i="8" s="1"/>
  <c r="BM1" i="8"/>
  <c r="AR4" i="8"/>
  <c r="AR5" i="8" s="1"/>
  <c r="AR8" i="8" s="1"/>
  <c r="AR6" i="8"/>
  <c r="AR7" i="8" s="1"/>
  <c r="AS1" i="8"/>
  <c r="BL10" i="8" l="1"/>
  <c r="AQ10" i="8" s="1"/>
  <c r="AR9" i="8"/>
  <c r="AQ11" i="8"/>
  <c r="AS6" i="8"/>
  <c r="AS7" i="8" s="1"/>
  <c r="AS4" i="8"/>
  <c r="AS5" i="8" s="1"/>
  <c r="AS8" i="8" s="1"/>
  <c r="BN1" i="8"/>
  <c r="BM4" i="8"/>
  <c r="BM5" i="8" s="1"/>
  <c r="BM8" i="8" s="1"/>
  <c r="BM6" i="8"/>
  <c r="BM7" i="8" s="1"/>
  <c r="BM10" i="8" l="1"/>
  <c r="AR10" i="8" s="1"/>
  <c r="AS9" i="8"/>
  <c r="AT9" i="8" s="1"/>
  <c r="AR11" i="8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<sst xmlns="http://schemas.openxmlformats.org/spreadsheetml/2006/main" count="52" uniqueCount="43">
  <si>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</si>
  <si>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</si>
  <si>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</si>
  <si>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</si>
  <si>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</si>
  <si>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</si>
  <si>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</si>
  <si>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</si>
  <si>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</si>
  <si>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</si>
  <si>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</si>
  <si>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</si>
  <si>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</si>
  <si>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</si>
  <si>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</si>
  <si>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</si>
  <si>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</si>
  <si>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</si>
  <si>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</si>
  <si>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</si>
  <si>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</si>
  <si>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</si>
  <si>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</si>
  <si>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</si>
  <si>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</si>
  <si>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</si>
  <si>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</si>
  <si>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</si>
  <si>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</si>
  <si>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</si>
  <si>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</si>
  <si>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</si>
  <si>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</si>
  <si>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</si>
  <si>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Åke Heldring</t>
  </si>
  <si>
    <t>Side Match</t>
  </si>
  <si>
    <t>C. &amp; H. Side Match</t>
  </si>
  <si>
    <t>Reserverad</t>
  </si>
  <si>
    <t>Tot</t>
  </si>
  <si>
    <t>Par</t>
  </si>
  <si>
    <t>Index3ver2</t>
  </si>
  <si>
    <t>Tee 48</t>
  </si>
  <si>
    <t xml:space="preserve">Spel-HcP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</si>
</sst>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7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71" fontId="13" fillId="0" borderId="1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3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3" fillId="5" borderId="1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3" fillId="5" borderId="9" xfId="0" applyNumberFormat="1" applyFont="1" applyFill="1" applyBorder="1" applyAlignment="1">
      <alignment horizontal="center" vertical="center"/>
    </xf>
    <xf numFmtId="14" fontId="13" fillId="4" borderId="1" xfId="0" applyNumberFormat="1" applyFont="1" applyFill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5" fillId="0" borderId="12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1" fillId="0" borderId="10" xfId="0" applyFont="1" applyBorder="1" applyAlignment="1">
      <alignment horizontal="center" vertical="center" readingOrder="1"/>
    </xf>
    <xf numFmtId="0" fontId="11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4" fillId="5" borderId="10" xfId="0" applyFont="1" applyFill="1" applyBorder="1" applyAlignment="1">
      <alignment horizontal="left" vertical="center"/>
    </xf>
    <xf numFmtId="0" fontId="14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microsoft.com/office/2017/10/relationships/person" Target="persons/person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</sheetNames>
    <sheetDataSet>
      <sheetData sheetId="0">
        <row r="6">
          <cell r="A6">
            <v>45420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</sheetNames>
    <sheetDataSet>
      <sheetData sheetId="0">
        <row r="11">
          <cell r="A11">
            <v>45292</v>
          </cell>
        </row>
      </sheetData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94" bestFit="1" customWidth="1"/>
    <col min="2" max="5" width="5.5546875" style="94" bestFit="1" customWidth="1"/>
    <col min="6" max="6" width="4.88671875" style="94" bestFit="1" customWidth="1"/>
    <col min="7" max="9" width="5.5546875" style="94" bestFit="1" customWidth="1"/>
    <col min="10" max="10" width="4.88671875" style="94" bestFit="1" customWidth="1"/>
    <col min="11" max="11" width="6.6640625" style="95" bestFit="1" customWidth="1"/>
    <col min="12" max="12" width="5.21875" style="94" bestFit="1" customWidth="1"/>
    <col min="13" max="15" width="5.5546875" style="94" bestFit="1" customWidth="1"/>
    <col min="16" max="16" width="5.21875" style="94" bestFit="1" customWidth="1"/>
    <col min="17" max="17" width="5.5546875" style="94" bestFit="1" customWidth="1"/>
    <col min="18" max="18" width="6.6640625" style="94" bestFit="1" customWidth="1"/>
    <col min="19" max="19" width="5.5546875" style="94" bestFit="1" customWidth="1"/>
    <col min="20" max="20" width="6.6640625" style="94" bestFit="1" customWidth="1"/>
    <col min="21" max="21" width="6.77734375" style="95" bestFit="1" customWidth="1"/>
    <col min="22" max="22" width="6.33203125" style="95" bestFit="1" customWidth="1"/>
    <col min="23" max="23" width="6.5546875" style="94" bestFit="1" customWidth="1"/>
    <col min="24" max="24" width="5.77734375" style="94" bestFit="1" customWidth="1"/>
    <col min="25" max="25" width="6.44140625" style="94" bestFit="1" customWidth="1"/>
    <col min="26" max="26" width="4.6640625" style="1" hidden="1" customWidth="1"/>
    <col min="27" max="30" width="21.77734375" style="8" hidden="1" customWidth="1"/>
    <col min="31" max="31" width="21.33203125" style="8" hidden="1" customWidth="1"/>
    <col min="32" max="34" width="21.77734375" style="8" hidden="1" customWidth="1"/>
    <col min="35" max="35" width="21.33203125" style="8" hidden="1" customWidth="1"/>
    <col min="36" max="36" width="2" style="8" hidden="1" customWidth="1"/>
    <col min="37" max="37" width="21.33203125" style="8" hidden="1" customWidth="1"/>
    <col min="38" max="40" width="21.77734375" style="8" hidden="1" customWidth="1"/>
    <col min="41" max="41" width="21.33203125" style="8" hidden="1" customWidth="1"/>
    <col min="42" max="44" width="21.77734375" style="8" hidden="1" customWidth="1"/>
    <col min="45" max="45" width="21.3320312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45" t="s">
        <v>34</v>
      </c>
      <c r="B1" s="99" t="s">
        <v>42</v>
      </c>
      <c r="C1" s="100"/>
      <c r="D1" s="101"/>
      <c r="E1" s="98">
        <v>-17</v>
      </c>
      <c r="F1" s="106" t="s">
        <v>12</v>
      </c>
      <c r="G1" s="107"/>
      <c r="H1" s="107"/>
      <c r="I1" s="107"/>
      <c r="J1" s="108"/>
      <c r="K1" s="46" t="s">
        <v>41</v>
      </c>
      <c r="L1" s="109" t="s">
        <v>27</v>
      </c>
      <c r="M1" s="110"/>
      <c r="N1" s="111"/>
      <c r="O1" s="47" t="s">
        <v>30</v>
      </c>
      <c r="P1" s="48">
        <v>0.75</v>
      </c>
      <c r="Q1" s="49" t="s">
        <v>4</v>
      </c>
      <c r="R1" s="48">
        <f>E1*P1</f>
        <v>-12.75</v>
      </c>
      <c r="S1" s="50" t="s">
        <v>5</v>
      </c>
      <c r="T1" s="48">
        <f>AT11</f>
        <v>-12.75</v>
      </c>
      <c r="U1" s="51"/>
      <c r="V1" s="45"/>
      <c r="W1" s="102" t="s">
        <v>14</v>
      </c>
      <c r="X1" s="103"/>
      <c r="Y1" s="52">
        <f>COUNT(W12:W13)</f>
        <v>0</v>
      </c>
      <c r="Z1" s="32" t="s">
        <v>13</v>
      </c>
      <c r="AA1" s="7">
        <f>-$R1</f>
        <v>12.75</v>
      </c>
      <c r="AB1" s="7">
        <f t="shared" ref="AB1:AI1" si="0">AA1</f>
        <v>12.75</v>
      </c>
      <c r="AC1" s="7">
        <f t="shared" si="0"/>
        <v>12.75</v>
      </c>
      <c r="AD1" s="7">
        <f t="shared" si="0"/>
        <v>12.75</v>
      </c>
      <c r="AE1" s="7">
        <f t="shared" si="0"/>
        <v>12.75</v>
      </c>
      <c r="AF1" s="7">
        <f t="shared" si="0"/>
        <v>12.75</v>
      </c>
      <c r="AG1" s="7">
        <f t="shared" si="0"/>
        <v>12.75</v>
      </c>
      <c r="AH1" s="7">
        <f t="shared" si="0"/>
        <v>12.75</v>
      </c>
      <c r="AI1" s="7">
        <f t="shared" si="0"/>
        <v>12.75</v>
      </c>
      <c r="AJ1" s="43"/>
      <c r="AK1" s="7">
        <f>AI1</f>
        <v>12.75</v>
      </c>
      <c r="AL1" s="7">
        <f t="shared" ref="AL1:AS1" si="1">AK1</f>
        <v>12.75</v>
      </c>
      <c r="AM1" s="7">
        <f t="shared" si="1"/>
        <v>12.75</v>
      </c>
      <c r="AN1" s="7">
        <f t="shared" si="1"/>
        <v>12.75</v>
      </c>
      <c r="AO1" s="7">
        <f t="shared" si="1"/>
        <v>12.75</v>
      </c>
      <c r="AP1" s="7">
        <f t="shared" si="1"/>
        <v>12.75</v>
      </c>
      <c r="AQ1" s="7">
        <f t="shared" si="1"/>
        <v>12.75</v>
      </c>
      <c r="AR1" s="7">
        <f t="shared" si="1"/>
        <v>12.75</v>
      </c>
      <c r="AS1" s="7">
        <f t="shared" si="1"/>
        <v>12.75</v>
      </c>
      <c r="AU1" s="39">
        <v>19</v>
      </c>
      <c r="AV1" s="7">
        <f>-AA1</f>
        <v>-12.75</v>
      </c>
      <c r="AW1" s="7">
        <f t="shared" ref="AW1:BD1" si="2">AV1</f>
        <v>-12.75</v>
      </c>
      <c r="AX1" s="7">
        <f t="shared" si="2"/>
        <v>-12.75</v>
      </c>
      <c r="AY1" s="7">
        <f t="shared" si="2"/>
        <v>-12.75</v>
      </c>
      <c r="AZ1" s="7">
        <f t="shared" si="2"/>
        <v>-12.75</v>
      </c>
      <c r="BA1" s="7">
        <f t="shared" si="2"/>
        <v>-12.75</v>
      </c>
      <c r="BB1" s="7">
        <f t="shared" si="2"/>
        <v>-12.75</v>
      </c>
      <c r="BC1" s="7">
        <f t="shared" si="2"/>
        <v>-12.75</v>
      </c>
      <c r="BD1" s="7">
        <f t="shared" si="2"/>
        <v>-12.75</v>
      </c>
      <c r="BE1" s="41"/>
      <c r="BF1" s="7">
        <f>BD1</f>
        <v>-12.75</v>
      </c>
      <c r="BG1" s="7">
        <f t="shared" ref="BG1:BN1" si="3">BF1</f>
        <v>-12.75</v>
      </c>
      <c r="BH1" s="7">
        <f t="shared" si="3"/>
        <v>-12.75</v>
      </c>
      <c r="BI1" s="7">
        <f t="shared" si="3"/>
        <v>-12.75</v>
      </c>
      <c r="BJ1" s="7">
        <f t="shared" si="3"/>
        <v>-12.75</v>
      </c>
      <c r="BK1" s="7">
        <f t="shared" si="3"/>
        <v>-12.75</v>
      </c>
      <c r="BL1" s="7">
        <f t="shared" si="3"/>
        <v>-12.75</v>
      </c>
      <c r="BM1" s="7">
        <f t="shared" si="3"/>
        <v>-12.75</v>
      </c>
      <c r="BN1" s="7">
        <f t="shared" si="3"/>
        <v>-12.75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8" t="s">
        <v>32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38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90" t="s">
        <v>39</v>
      </c>
      <c r="B3" s="59">
        <v>5</v>
      </c>
      <c r="C3" s="59">
        <v>4</v>
      </c>
      <c r="D3" s="59">
        <v>3</v>
      </c>
      <c r="E3" s="59">
        <v>4</v>
      </c>
      <c r="F3" s="59">
        <v>3</v>
      </c>
      <c r="G3" s="59">
        <v>5</v>
      </c>
      <c r="H3" s="59">
        <v>4</v>
      </c>
      <c r="I3" s="59">
        <v>4</v>
      </c>
      <c r="J3" s="59">
        <v>3</v>
      </c>
      <c r="K3" s="59">
        <f>SUM(B3:J3)</f>
        <v>35</v>
      </c>
      <c r="L3" s="59">
        <v>4</v>
      </c>
      <c r="M3" s="59">
        <v>4</v>
      </c>
      <c r="N3" s="59">
        <v>4</v>
      </c>
      <c r="O3" s="59">
        <v>4</v>
      </c>
      <c r="P3" s="59">
        <v>3</v>
      </c>
      <c r="Q3" s="59">
        <v>5</v>
      </c>
      <c r="R3" s="59">
        <v>4</v>
      </c>
      <c r="S3" s="59">
        <v>4</v>
      </c>
      <c r="T3" s="59">
        <v>3</v>
      </c>
      <c r="U3" s="59">
        <f>SUM(L3:T3)</f>
        <v>35</v>
      </c>
      <c r="V3" s="59">
        <v>70</v>
      </c>
      <c r="W3" s="59"/>
      <c r="X3" s="59"/>
      <c r="Y3" s="59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90" t="s">
        <v>40</v>
      </c>
      <c r="B4" s="59">
        <v>9</v>
      </c>
      <c r="C4" s="59">
        <v>5</v>
      </c>
      <c r="D4" s="59">
        <v>13</v>
      </c>
      <c r="E4" s="59">
        <v>11</v>
      </c>
      <c r="F4" s="59">
        <v>15</v>
      </c>
      <c r="G4" s="59">
        <v>1</v>
      </c>
      <c r="H4" s="59">
        <v>7</v>
      </c>
      <c r="I4" s="59">
        <v>3</v>
      </c>
      <c r="J4" s="59">
        <v>17</v>
      </c>
      <c r="K4" s="97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0"/>
      <c r="X4" s="60"/>
      <c r="Y4" s="60"/>
      <c r="AA4" s="6">
        <f t="shared" ref="AA4:AI4" si="11">IF(AA1&gt;AA3-1,AA1-(AA3-1),0)</f>
        <v>4.75</v>
      </c>
      <c r="AB4" s="6">
        <f t="shared" si="11"/>
        <v>8.75</v>
      </c>
      <c r="AC4" s="6">
        <f t="shared" si="11"/>
        <v>0.75</v>
      </c>
      <c r="AD4" s="6">
        <f t="shared" si="11"/>
        <v>2.75</v>
      </c>
      <c r="AE4" s="6">
        <f t="shared" si="11"/>
        <v>0</v>
      </c>
      <c r="AF4" s="6">
        <f t="shared" si="11"/>
        <v>12.75</v>
      </c>
      <c r="AG4" s="6">
        <f t="shared" si="11"/>
        <v>6.75</v>
      </c>
      <c r="AH4" s="6">
        <f t="shared" si="11"/>
        <v>10.75</v>
      </c>
      <c r="AI4" s="6">
        <f t="shared" si="11"/>
        <v>0</v>
      </c>
      <c r="AJ4" s="41"/>
      <c r="AK4" s="6">
        <f t="shared" ref="AK4:AS4" si="12">IF(AK1&gt;AK3-1,AK1-(AK3-1),0)</f>
        <v>0</v>
      </c>
      <c r="AL4" s="6">
        <f t="shared" si="12"/>
        <v>1.75</v>
      </c>
      <c r="AM4" s="6">
        <f t="shared" si="12"/>
        <v>9.75</v>
      </c>
      <c r="AN4" s="6">
        <f t="shared" si="12"/>
        <v>5.75</v>
      </c>
      <c r="AO4" s="6">
        <f t="shared" si="12"/>
        <v>0</v>
      </c>
      <c r="AP4" s="6">
        <f t="shared" si="12"/>
        <v>7.75</v>
      </c>
      <c r="AQ4" s="6">
        <f t="shared" si="12"/>
        <v>11.75</v>
      </c>
      <c r="AR4" s="6">
        <f t="shared" si="12"/>
        <v>3.75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1" t="s">
        <v>35</v>
      </c>
      <c r="B5" s="62"/>
      <c r="C5" s="62"/>
      <c r="D5" s="62"/>
      <c r="E5" s="62"/>
      <c r="F5" s="62"/>
      <c r="G5" s="62"/>
      <c r="H5" s="62"/>
      <c r="I5" s="62"/>
      <c r="J5" s="63"/>
      <c r="K5" s="53"/>
      <c r="L5" s="63" t="s">
        <v>22</v>
      </c>
      <c r="M5" s="64">
        <f>CJ11</f>
        <v>0</v>
      </c>
      <c r="N5" s="63" t="s">
        <v>21</v>
      </c>
      <c r="O5" s="64">
        <f>CK11</f>
        <v>0</v>
      </c>
      <c r="P5" s="63" t="s">
        <v>23</v>
      </c>
      <c r="Q5" s="64">
        <f>CL11</f>
        <v>0</v>
      </c>
      <c r="R5" s="63" t="s">
        <v>24</v>
      </c>
      <c r="S5" s="64">
        <f>CM11</f>
        <v>0</v>
      </c>
      <c r="T5" s="58" t="s">
        <v>25</v>
      </c>
      <c r="U5" s="58" t="s">
        <v>26</v>
      </c>
      <c r="V5" s="64">
        <f>CN11</f>
        <v>0</v>
      </c>
      <c r="W5" s="112" t="s">
        <v>36</v>
      </c>
      <c r="X5" s="115"/>
      <c r="Y5" s="116"/>
      <c r="AA5" s="6">
        <f t="shared" ref="AA5:AI5" si="15">IF(AA4&gt;=0,IF(AA4&lt;1,AA4,IF(AA4&gt;=2,1,0)))</f>
        <v>1</v>
      </c>
      <c r="AB5" s="6">
        <f t="shared" si="15"/>
        <v>1</v>
      </c>
      <c r="AC5" s="6">
        <f t="shared" si="15"/>
        <v>0.75</v>
      </c>
      <c r="AD5" s="6">
        <f t="shared" si="15"/>
        <v>1</v>
      </c>
      <c r="AE5" s="6">
        <f t="shared" si="15"/>
        <v>0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</v>
      </c>
      <c r="AJ5" s="41"/>
      <c r="AK5" s="6">
        <f t="shared" ref="AK5:AS5" si="16">IF(AK4&gt;=0,IF(AK4&lt;1,AK4,IF(AK4&gt;=2,1,0)))</f>
        <v>0</v>
      </c>
      <c r="AL5" s="6">
        <f t="shared" si="16"/>
        <v>0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1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16</v>
      </c>
      <c r="B6" s="58"/>
      <c r="C6" s="65"/>
      <c r="D6" s="58"/>
      <c r="E6" s="58"/>
      <c r="F6" s="65"/>
      <c r="G6" s="58"/>
      <c r="H6" s="65"/>
      <c r="I6" s="58"/>
      <c r="J6" s="65"/>
      <c r="K6" s="53"/>
      <c r="L6" s="66" t="s">
        <v>18</v>
      </c>
      <c r="M6" s="67">
        <f>SUM(L13:T13)</f>
        <v>0</v>
      </c>
      <c r="N6" s="66" t="s">
        <v>19</v>
      </c>
      <c r="O6" s="67">
        <f>SUM(O13:T13)</f>
        <v>0</v>
      </c>
      <c r="P6" s="66" t="s">
        <v>20</v>
      </c>
      <c r="Q6" s="67">
        <f>SUM(R13:T13)</f>
        <v>0</v>
      </c>
      <c r="R6" s="104" t="s">
        <v>17</v>
      </c>
      <c r="S6" s="105"/>
      <c r="T6" s="68">
        <f>SUM(T13)</f>
        <v>0</v>
      </c>
      <c r="U6" s="53"/>
      <c r="V6" s="69"/>
      <c r="W6" s="112" t="s">
        <v>29</v>
      </c>
      <c r="X6" s="113"/>
      <c r="Y6" s="114"/>
      <c r="AA6" s="6">
        <f t="shared" ref="AA6:AI6" si="19">IF(AA1&gt;=AA3,1,0)</f>
        <v>1</v>
      </c>
      <c r="AB6" s="6">
        <f t="shared" si="19"/>
        <v>1</v>
      </c>
      <c r="AC6" s="6">
        <f t="shared" si="19"/>
        <v>0</v>
      </c>
      <c r="AD6" s="6">
        <f t="shared" si="19"/>
        <v>1</v>
      </c>
      <c r="AE6" s="6">
        <f t="shared" si="19"/>
        <v>0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0</v>
      </c>
      <c r="AL6" s="6">
        <f t="shared" si="20"/>
        <v>1</v>
      </c>
      <c r="AM6" s="6">
        <f t="shared" si="20"/>
        <v>1</v>
      </c>
      <c r="AN6" s="6">
        <f t="shared" si="20"/>
        <v>1</v>
      </c>
      <c r="AO6" s="6">
        <f t="shared" si="20"/>
        <v>0</v>
      </c>
      <c r="AP6" s="6">
        <f t="shared" si="20"/>
        <v>1</v>
      </c>
      <c r="AQ6" s="6">
        <f t="shared" si="20"/>
        <v>1</v>
      </c>
      <c r="AR6" s="6">
        <f t="shared" si="20"/>
        <v>1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90" t="s">
        <v>37</v>
      </c>
      <c r="B7" s="58"/>
      <c r="C7" s="58"/>
      <c r="D7" s="58"/>
      <c r="E7" s="48"/>
      <c r="F7" s="48"/>
      <c r="G7" s="48"/>
      <c r="H7" s="48"/>
      <c r="I7" s="58"/>
      <c r="J7" s="58"/>
      <c r="K7" s="51"/>
      <c r="L7" s="70"/>
      <c r="M7" s="71"/>
      <c r="N7" s="54"/>
      <c r="O7" s="54"/>
      <c r="P7" s="54"/>
      <c r="Q7" s="54"/>
      <c r="R7" s="54"/>
      <c r="S7" s="54"/>
      <c r="T7" s="54"/>
      <c r="U7" s="48"/>
      <c r="V7" s="96"/>
      <c r="W7" s="127"/>
      <c r="X7" s="128"/>
      <c r="Y7" s="129"/>
      <c r="AA7" s="6">
        <f t="shared" ref="AA7:AI7" si="23">IF(AA6=1,AA6,0)</f>
        <v>1</v>
      </c>
      <c r="AB7" s="6">
        <f t="shared" si="23"/>
        <v>1</v>
      </c>
      <c r="AC7" s="6">
        <f t="shared" si="23"/>
        <v>0</v>
      </c>
      <c r="AD7" s="6">
        <f t="shared" si="23"/>
        <v>1</v>
      </c>
      <c r="AE7" s="6">
        <f t="shared" si="23"/>
        <v>0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0</v>
      </c>
      <c r="AL7" s="6">
        <f t="shared" si="24"/>
        <v>1</v>
      </c>
      <c r="AM7" s="6">
        <f t="shared" si="24"/>
        <v>1</v>
      </c>
      <c r="AN7" s="6">
        <f t="shared" si="24"/>
        <v>1</v>
      </c>
      <c r="AO7" s="6">
        <f t="shared" si="24"/>
        <v>0</v>
      </c>
      <c r="AP7" s="6">
        <f t="shared" si="24"/>
        <v>1</v>
      </c>
      <c r="AQ7" s="6">
        <f t="shared" si="24"/>
        <v>1</v>
      </c>
      <c r="AR7" s="6">
        <f t="shared" si="24"/>
        <v>1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117" t="s">
        <v>33</v>
      </c>
      <c r="BQ7" s="117"/>
      <c r="BR7" s="117"/>
      <c r="BS7" s="117"/>
      <c r="BT7" s="117"/>
      <c r="BU7" s="117"/>
      <c r="BV7" s="117"/>
      <c r="BW7" s="117"/>
      <c r="BX7" s="117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18" t="s">
        <v>35</v>
      </c>
      <c r="CK7" s="119"/>
      <c r="CL7" s="119"/>
      <c r="CM7" s="119"/>
      <c r="CN7" s="120"/>
      <c r="CP7" s="118" t="s">
        <v>31</v>
      </c>
      <c r="CQ7" s="119"/>
      <c r="CR7" s="119"/>
      <c r="CS7" s="119"/>
      <c r="CT7" s="119"/>
      <c r="CU7" s="119"/>
      <c r="CV7" s="119"/>
      <c r="CW7" s="119"/>
      <c r="CX7" s="120"/>
    </row>
    <row r="8" spans="1:103" s="4" customFormat="1" ht="15.6" x14ac:dyDescent="0.25">
      <c r="A8" s="72" t="s">
        <v>16</v>
      </c>
      <c r="B8" s="59"/>
      <c r="C8" s="59"/>
      <c r="D8" s="59"/>
      <c r="E8" s="59"/>
      <c r="F8" s="59"/>
      <c r="G8" s="59"/>
      <c r="H8" s="59"/>
      <c r="I8" s="59"/>
      <c r="J8" s="59"/>
      <c r="K8" s="73"/>
      <c r="L8" s="66" t="s">
        <v>18</v>
      </c>
      <c r="M8" s="74">
        <f>SUM(CP10:CX10)</f>
        <v>0</v>
      </c>
      <c r="N8" s="67" t="s">
        <v>19</v>
      </c>
      <c r="O8" s="75">
        <f>SUM(CS10:CX10)</f>
        <v>0</v>
      </c>
      <c r="P8" s="66" t="s">
        <v>20</v>
      </c>
      <c r="Q8" s="75">
        <f>SUM(CV10:CX10)</f>
        <v>0</v>
      </c>
      <c r="R8" s="104" t="s">
        <v>17</v>
      </c>
      <c r="S8" s="105"/>
      <c r="T8" s="74">
        <f>SUM(CX10)</f>
        <v>0</v>
      </c>
      <c r="U8" s="76"/>
      <c r="V8" s="77"/>
      <c r="W8" s="121" t="s">
        <v>28</v>
      </c>
      <c r="X8" s="122"/>
      <c r="Y8" s="123"/>
      <c r="AA8" s="6">
        <f t="shared" ref="AA8:AI8" si="27">IF(AA5&lt;0.99,AA5,0)</f>
        <v>0</v>
      </c>
      <c r="AB8" s="6">
        <f t="shared" si="27"/>
        <v>0</v>
      </c>
      <c r="AC8" s="6">
        <f t="shared" si="27"/>
        <v>0.75</v>
      </c>
      <c r="AD8" s="6">
        <f t="shared" si="27"/>
        <v>0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</v>
      </c>
      <c r="AL8" s="6">
        <f t="shared" si="28"/>
        <v>0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18" t="s">
        <v>26</v>
      </c>
      <c r="CK8" s="119"/>
      <c r="CL8" s="119"/>
      <c r="CM8" s="119"/>
      <c r="CN8" s="120"/>
      <c r="CP8" s="124" t="s">
        <v>32</v>
      </c>
      <c r="CQ8" s="125"/>
      <c r="CR8" s="125"/>
      <c r="CS8" s="125"/>
      <c r="CT8" s="125"/>
      <c r="CU8" s="125"/>
      <c r="CV8" s="125"/>
      <c r="CW8" s="125"/>
      <c r="CX8" s="126"/>
    </row>
    <row r="9" spans="1:103" ht="14.4" thickBot="1" x14ac:dyDescent="0.3">
      <c r="A9" s="72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8">
        <f t="shared" si="31"/>
        <v>0</v>
      </c>
      <c r="K9" s="79">
        <f>SUM(B9:J9)</f>
        <v>0</v>
      </c>
      <c r="L9" s="80">
        <f t="shared" ref="L9:T9" si="32">BZ11</f>
        <v>0</v>
      </c>
      <c r="M9" s="81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2">
        <f>SUM(L9:T9)</f>
        <v>0</v>
      </c>
      <c r="V9" s="82">
        <f>IF(K9+U9&lt;=0,99,K9+U9)</f>
        <v>99</v>
      </c>
      <c r="W9" s="65"/>
      <c r="X9" s="65"/>
      <c r="Y9" s="65"/>
      <c r="AA9" s="17">
        <f t="shared" ref="AA9:AI9" si="33">-IF(AA7=1,1,AA8)</f>
        <v>-1</v>
      </c>
      <c r="AB9" s="17">
        <f t="shared" si="33"/>
        <v>-1</v>
      </c>
      <c r="AC9" s="17">
        <f t="shared" si="33"/>
        <v>-0.75</v>
      </c>
      <c r="AD9" s="17">
        <f t="shared" si="33"/>
        <v>-1</v>
      </c>
      <c r="AE9" s="17">
        <f t="shared" si="33"/>
        <v>0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0</v>
      </c>
      <c r="AL9" s="17">
        <f t="shared" si="34"/>
        <v>-1</v>
      </c>
      <c r="AM9" s="17">
        <f t="shared" si="34"/>
        <v>-1</v>
      </c>
      <c r="AN9" s="17">
        <f t="shared" si="34"/>
        <v>-1</v>
      </c>
      <c r="AO9" s="17">
        <f t="shared" si="34"/>
        <v>0</v>
      </c>
      <c r="AP9" s="17">
        <f t="shared" si="34"/>
        <v>-1</v>
      </c>
      <c r="AQ9" s="17">
        <f t="shared" si="34"/>
        <v>-1</v>
      </c>
      <c r="AR9" s="17">
        <f t="shared" si="34"/>
        <v>-1</v>
      </c>
      <c r="AS9" s="17">
        <f t="shared" si="34"/>
        <v>0</v>
      </c>
      <c r="AT9" s="18">
        <f>SUM(AA9:AS9)</f>
        <v>-12.75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5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83">
        <f>[1]Blad1!$A$6</f>
        <v>45420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84">
        <f>SUM(B10:J10)</f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84">
        <f>SUM(L10:T10)</f>
        <v>0</v>
      </c>
      <c r="V10" s="85">
        <f>SUM(K10+U10)</f>
        <v>0</v>
      </c>
      <c r="W10" s="85">
        <f>E1</f>
        <v>-17</v>
      </c>
      <c r="X10" s="85">
        <f>IF(V10&gt;30,V10+W10,0)</f>
        <v>0</v>
      </c>
      <c r="Y10" s="86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MIN(CP11:CP14)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6</v>
      </c>
      <c r="B11" s="48">
        <f>B10+$AA$12</f>
        <v>-1</v>
      </c>
      <c r="C11" s="48">
        <f>C10+$AB$12</f>
        <v>-1</v>
      </c>
      <c r="D11" s="48">
        <f>D10+$AC$12</f>
        <v>-0.75</v>
      </c>
      <c r="E11" s="48">
        <f>E10+$AD$12</f>
        <v>-1</v>
      </c>
      <c r="F11" s="48">
        <f>F10+$AE$12</f>
        <v>0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0</v>
      </c>
      <c r="K11" s="87"/>
      <c r="L11" s="48">
        <f>L10+$AK$12</f>
        <v>0</v>
      </c>
      <c r="M11" s="48">
        <f>M10+$AL$12</f>
        <v>-1</v>
      </c>
      <c r="N11" s="48">
        <f>N10+$AM$12</f>
        <v>-1</v>
      </c>
      <c r="O11" s="48">
        <f>O10+$AN$12</f>
        <v>-1</v>
      </c>
      <c r="P11" s="48">
        <f>P10+$AO$12</f>
        <v>0</v>
      </c>
      <c r="Q11" s="48">
        <f>Q10+$AP$12</f>
        <v>-1</v>
      </c>
      <c r="R11" s="48">
        <f>R10+$AQ$12</f>
        <v>-1</v>
      </c>
      <c r="S11" s="48">
        <f>S10+$AR$12</f>
        <v>-1</v>
      </c>
      <c r="T11" s="48">
        <f>T10+$AS$12</f>
        <v>0</v>
      </c>
      <c r="U11" s="88"/>
      <c r="V11" s="53"/>
      <c r="W11" s="58"/>
      <c r="X11" s="58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-0.75</v>
      </c>
      <c r="AD11" s="5">
        <f t="shared" si="43"/>
        <v>-1</v>
      </c>
      <c r="AE11" s="5">
        <f t="shared" si="43"/>
        <v>0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0</v>
      </c>
      <c r="AL11" s="5">
        <f t="shared" si="44"/>
        <v>-1</v>
      </c>
      <c r="AM11" s="5">
        <f t="shared" si="44"/>
        <v>-1</v>
      </c>
      <c r="AN11" s="5">
        <f t="shared" si="44"/>
        <v>-1</v>
      </c>
      <c r="AO11" s="5">
        <f t="shared" si="44"/>
        <v>0</v>
      </c>
      <c r="AP11" s="5">
        <f t="shared" si="44"/>
        <v>-1</v>
      </c>
      <c r="AQ11" s="5">
        <f t="shared" si="44"/>
        <v>-1</v>
      </c>
      <c r="AR11" s="5">
        <f t="shared" si="44"/>
        <v>-1</v>
      </c>
      <c r="AS11" s="5">
        <f t="shared" si="44"/>
        <v>0</v>
      </c>
      <c r="AT11" s="26">
        <f>SUM(AA11:AS11)</f>
        <v>-12.75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SUM(CJ12:CJ14)</f>
        <v>0</v>
      </c>
      <c r="CK11" s="30">
        <f>SUM(CK12:CK14)</f>
        <v>0</v>
      </c>
      <c r="CL11" s="30">
        <f>SUM(CL12:CL14)</f>
        <v>0</v>
      </c>
      <c r="CM11" s="30">
        <f>SUM(CM12:CM14)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89"/>
      <c r="C12" s="89"/>
      <c r="D12" s="89"/>
      <c r="E12" s="89"/>
      <c r="F12" s="89"/>
      <c r="G12" s="89"/>
      <c r="H12" s="89"/>
      <c r="I12" s="89"/>
      <c r="J12" s="89"/>
      <c r="K12" s="58" t="s">
        <v>15</v>
      </c>
      <c r="L12" s="89"/>
      <c r="M12" s="89"/>
      <c r="N12" s="89"/>
      <c r="O12" s="89"/>
      <c r="P12" s="89"/>
      <c r="Q12" s="89"/>
      <c r="R12" s="89"/>
      <c r="S12" s="89"/>
      <c r="T12" s="89"/>
      <c r="U12" s="90" t="s">
        <v>7</v>
      </c>
      <c r="V12" s="59" t="s">
        <v>8</v>
      </c>
      <c r="W12" s="59" t="s">
        <v>11</v>
      </c>
      <c r="X12" s="59" t="s">
        <v>9</v>
      </c>
      <c r="Y12" s="91" t="s">
        <v>10</v>
      </c>
      <c r="AA12" s="6">
        <v>-1</v>
      </c>
      <c r="AB12" s="6">
        <v>-1</v>
      </c>
      <c r="AC12" s="6">
        <v>-0.75</v>
      </c>
      <c r="AD12" s="6">
        <v>-1</v>
      </c>
      <c r="AE12" s="6">
        <v>0</v>
      </c>
      <c r="AF12" s="6">
        <v>-1</v>
      </c>
      <c r="AG12" s="6">
        <v>-1</v>
      </c>
      <c r="AH12" s="6">
        <v>-1</v>
      </c>
      <c r="AI12" s="6">
        <v>0</v>
      </c>
      <c r="AJ12" s="44"/>
      <c r="AK12" s="6">
        <v>0</v>
      </c>
      <c r="AL12" s="6">
        <v>-1</v>
      </c>
      <c r="AM12" s="6">
        <v>-1</v>
      </c>
      <c r="AN12" s="6">
        <v>-1</v>
      </c>
      <c r="AO12" s="6">
        <v>0</v>
      </c>
      <c r="AP12" s="6">
        <v>-1</v>
      </c>
      <c r="AQ12" s="6">
        <v>-1</v>
      </c>
      <c r="AR12" s="6">
        <v>-1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2">
        <f>[2]Blad1!$A$11</f>
        <v>45292</v>
      </c>
      <c r="B13" s="89"/>
      <c r="C13" s="89"/>
      <c r="D13" s="89"/>
      <c r="E13" s="89"/>
      <c r="F13" s="89"/>
      <c r="G13" s="89"/>
      <c r="H13" s="89"/>
      <c r="I13" s="89"/>
      <c r="J13" s="89"/>
      <c r="K13" s="93"/>
      <c r="L13" s="89"/>
      <c r="M13" s="89"/>
      <c r="N13" s="89"/>
      <c r="O13" s="89"/>
      <c r="P13" s="89"/>
      <c r="Q13" s="89"/>
      <c r="R13" s="89"/>
      <c r="S13" s="89"/>
      <c r="T13" s="89"/>
      <c r="U13" s="93"/>
      <c r="V13" s="89"/>
      <c r="W13" s="59"/>
      <c r="X13" s="59">
        <v>99</v>
      </c>
      <c r="Y13" s="91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sheetProtection sheet="1" objects="1" scenarios="1"/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1" priority="178" stopIfTrue="1" operator="lessThan">
      <formula>B$3</formula>
    </cfRule>
  </conditionalFormatting>
  <conditionalFormatting sqref="E1">
    <cfRule type="cellIs" dxfId="0" priority="7" operator="between">
      <formula>-19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94" orientation="landscape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2015-03-27T07:50:07Z</cp:lastPrinted>
  <dcterms:created xsi:type="dcterms:W3CDTF">1998-11-18T13:43:32Z</dcterms:created>
  <dcterms:modified xsi:type="dcterms:W3CDTF">2024-02-26T08:53:17Z</dcterms:modified>
</cp:coreProperties>
</file>